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24" tabRatio="663" activeTab="1"/>
  </bookViews>
  <sheets>
    <sheet name="Приложения 1 по новому программ" sheetId="12" r:id="rId1"/>
    <sheet name="Приложения 2 по новому программ" sheetId="13" r:id="rId2"/>
    <sheet name="Приложения 3 по новому программ" sheetId="15" r:id="rId3"/>
  </sheets>
  <externalReferences>
    <externalReference r:id="rId4"/>
  </externalReferences>
  <definedNames>
    <definedName name="_Toc292517054" localSheetId="2">'Приложения 3 по новому программ'!$A$4</definedName>
    <definedName name="_xlnm.Print_Titles" localSheetId="0">'Приложения 1 по новому программ'!$8:$10</definedName>
    <definedName name="_xlnm.Print_Titles" localSheetId="1">'Приложения 2 по новому программ'!$6:$7</definedName>
    <definedName name="_xlnm.Print_Area" localSheetId="0">'Приложения 1 по новому программ'!$A$1:$Q$148</definedName>
    <definedName name="_xlnm.Print_Area" localSheetId="1">'Приложения 2 по новому программ'!$B$3:$G$62</definedName>
    <definedName name="_xlnm.Print_Area" localSheetId="2">'Приложения 3 по новому программ'!$A$4:$N$101</definedName>
  </definedNames>
  <calcPr calcId="152511" refMode="R1C1"/>
</workbook>
</file>

<file path=xl/calcChain.xml><?xml version="1.0" encoding="utf-8"?>
<calcChain xmlns="http://schemas.openxmlformats.org/spreadsheetml/2006/main">
  <c r="I26" i="15" l="1"/>
  <c r="H26" i="15"/>
  <c r="G26" i="15" s="1"/>
  <c r="M25" i="15"/>
  <c r="L25" i="15"/>
  <c r="K25" i="15"/>
  <c r="E25" i="15"/>
  <c r="D25" i="15"/>
  <c r="M24" i="15"/>
  <c r="L24" i="15"/>
  <c r="K24" i="15"/>
  <c r="G24" i="15"/>
  <c r="E24" i="15"/>
  <c r="D24" i="15"/>
  <c r="M23" i="15"/>
  <c r="L23" i="15"/>
  <c r="K23" i="15"/>
  <c r="G23" i="15"/>
  <c r="F23" i="15"/>
  <c r="F26" i="15" s="1"/>
  <c r="E23" i="15"/>
  <c r="D23" i="15"/>
  <c r="M22" i="15"/>
  <c r="L22" i="15"/>
  <c r="K22" i="15"/>
  <c r="G22" i="15"/>
  <c r="E22" i="15"/>
  <c r="D22" i="15"/>
  <c r="M14" i="15"/>
  <c r="K14" i="15"/>
  <c r="I14" i="15"/>
  <c r="H14" i="15"/>
  <c r="F14" i="15"/>
  <c r="L13" i="15"/>
  <c r="C13" i="15"/>
  <c r="J12" i="15"/>
  <c r="L12" i="15" s="1"/>
  <c r="C12" i="15"/>
  <c r="J11" i="15"/>
  <c r="D11" i="15"/>
  <c r="C11" i="15"/>
  <c r="N10" i="15"/>
  <c r="G10" i="15"/>
  <c r="G14" i="15" s="1"/>
  <c r="D10" i="15"/>
  <c r="D14" i="15" s="1"/>
  <c r="N12" i="15" l="1"/>
  <c r="D26" i="15"/>
  <c r="J23" i="15"/>
  <c r="J24" i="15"/>
  <c r="E11" i="15"/>
  <c r="E12" i="15"/>
  <c r="E26" i="15"/>
  <c r="J22" i="15"/>
  <c r="C25" i="15"/>
  <c r="J25" i="15"/>
  <c r="M26" i="15"/>
  <c r="C22" i="15"/>
  <c r="N22" i="15" s="1"/>
  <c r="C23" i="15"/>
  <c r="C24" i="15"/>
  <c r="J14" i="15"/>
  <c r="L11" i="15"/>
  <c r="L14" i="15" s="1"/>
  <c r="N13" i="15"/>
  <c r="E13" i="15"/>
  <c r="C14" i="15"/>
  <c r="K26" i="15"/>
  <c r="N11" i="15"/>
  <c r="L26" i="15"/>
  <c r="N14" i="15" l="1"/>
  <c r="N23" i="15"/>
  <c r="N24" i="15"/>
  <c r="N25" i="15"/>
  <c r="J26" i="15"/>
  <c r="E14" i="15"/>
  <c r="E17" i="15" s="1"/>
  <c r="C26" i="15"/>
  <c r="D17" i="15" s="1"/>
  <c r="N26" i="15" l="1"/>
</calcChain>
</file>

<file path=xl/sharedStrings.xml><?xml version="1.0" encoding="utf-8"?>
<sst xmlns="http://schemas.openxmlformats.org/spreadsheetml/2006/main" count="671" uniqueCount="331">
  <si>
    <t>Ед. изм-я</t>
  </si>
  <si>
    <t>Базовый год</t>
  </si>
  <si>
    <t>Целевые значения</t>
  </si>
  <si>
    <t>ВСЕГО</t>
  </si>
  <si>
    <t>Бюджетные средства</t>
  </si>
  <si>
    <t>Средства, аккумулируемые на специальных счетах</t>
  </si>
  <si>
    <t>Код ПР</t>
  </si>
  <si>
    <t>Код ИН</t>
  </si>
  <si>
    <t xml:space="preserve"> </t>
  </si>
  <si>
    <t>Код МЕ</t>
  </si>
  <si>
    <t>Бюджетные программы/
Бюджетные меры</t>
  </si>
  <si>
    <t>Индикаторы результативности</t>
  </si>
  <si>
    <t>2019 год</t>
  </si>
  <si>
    <t>2020 год</t>
  </si>
  <si>
    <t>2021 год</t>
  </si>
  <si>
    <t>2022 год</t>
  </si>
  <si>
    <t>2023 год</t>
  </si>
  <si>
    <r>
      <rPr>
        <b/>
        <sz val="10"/>
        <rFont val="Times New Roman"/>
        <family val="1"/>
        <charset val="204"/>
      </rPr>
      <t xml:space="preserve">Планирование, управление и администрирование      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
</t>
    </r>
    <r>
      <rPr>
        <i/>
        <sz val="10"/>
        <rFont val="Times New Roman"/>
        <family val="1"/>
        <charset val="204"/>
      </rPr>
      <t>Цель программы: Координирующее и организационное воздействие на реализацию других программ</t>
    </r>
  </si>
  <si>
    <t>Обеспеченность врачами по стране на 10 тыс. населения</t>
  </si>
  <si>
    <t>процент</t>
  </si>
  <si>
    <t xml:space="preserve">Индекс доверия населения </t>
  </si>
  <si>
    <t>Индекс</t>
  </si>
  <si>
    <t>Индекс "Оценка деятельности государственных органов исполнительной власти и органов местного самоуправления"</t>
  </si>
  <si>
    <t>Обеспечение общего руководства</t>
  </si>
  <si>
    <t>002</t>
  </si>
  <si>
    <r>
      <rPr>
        <b/>
        <sz val="10"/>
        <rFont val="Times New Roman"/>
        <family val="1"/>
        <charset val="204"/>
      </rPr>
      <t>Общественное здравоохранение</t>
    </r>
    <r>
      <rPr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Цель программы: Создание устойчивой службы общественного здравоохранения, основанной на интеграции программ профилактики заболеваний и укрепления здоровья, широком межсекторальном взаимодействии и активном участии общества в вопросах охраны и укрепления здоровья</t>
    </r>
  </si>
  <si>
    <t>01</t>
  </si>
  <si>
    <t>Информационная работа с населением по вопросам укрепления здоровья</t>
  </si>
  <si>
    <t>Количество приоритетных заболеваний, охваченных информационными кампаниями.</t>
  </si>
  <si>
    <t>количество</t>
  </si>
  <si>
    <t>Количество городов, включенных в проект ВОЗ "Здоровые города"</t>
  </si>
  <si>
    <t>Населенный пункт</t>
  </si>
  <si>
    <t>Доля населения, осведомленного о вопросах охраны и укрепления здоровья</t>
  </si>
  <si>
    <t>Процент от опрошенных</t>
  </si>
  <si>
    <t>02</t>
  </si>
  <si>
    <t>Политика иммунизации населения</t>
  </si>
  <si>
    <t>Доля детей до 2 лет, охваченных  вакцинным комплексом</t>
  </si>
  <si>
    <t>Процент</t>
  </si>
  <si>
    <t>&gt;95</t>
  </si>
  <si>
    <t>человек</t>
  </si>
  <si>
    <t>03</t>
  </si>
  <si>
    <t>Профилактика, диагностика, лечение и уход социально-значимых инфекционных заболеваний</t>
  </si>
  <si>
    <t>Доля вакцинированных лиц по эпидемиологическим  показаниям для предотвращения особо опасных и карантинных инфекций (от бешенства, чумы, клещевого вирусного энцефалита)</t>
  </si>
  <si>
    <t>Процент от подлежащего контингента</t>
  </si>
  <si>
    <t>&gt;90%</t>
  </si>
  <si>
    <t>Заболеваемость туберкулезом в год</t>
  </si>
  <si>
    <t>Случаев на 1000 человек</t>
  </si>
  <si>
    <t>Закупка туберкулина для диагностики туберкулеза</t>
  </si>
  <si>
    <t>тыс. доз</t>
  </si>
  <si>
    <t>Доля беременных женщин, прошедших полное консультирование и тестирование на ВИЧ-инфекцию и знающих свои результаты</t>
  </si>
  <si>
    <t>Доля лиц, живущих с ВИЧ-инфекцией , знающих свой статус и получающих антиретровирусную терапию</t>
  </si>
  <si>
    <t xml:space="preserve">Доля пациентов с ТБ успешно завершивших лечение на уровне ПМСП  </t>
  </si>
  <si>
    <t>Обеспеченность СИЗ</t>
  </si>
  <si>
    <t>Обеспеченность ЛС</t>
  </si>
  <si>
    <t>04</t>
  </si>
  <si>
    <t>Профилактические меры по санитарной охране и обеспечение эпидемиологического и зоо-энтомологического надзора в природно-очаговых территориях страны</t>
  </si>
  <si>
    <t xml:space="preserve">Площадь обработанных территорий  в природно-очаговых зонах от чумы </t>
  </si>
  <si>
    <t>т/га</t>
  </si>
  <si>
    <t>05</t>
  </si>
  <si>
    <t>Предоставление комплексного пакета услуг в рамках осуществления Государственного социального заказа</t>
  </si>
  <si>
    <t>Предоставление комплексного пакета  услуг для ЛЖВ, ЛУИН, МСМ, СР, ТГ в г.Бишкек, Ош, Чуйской области (восток и запад), Джалалабадской области</t>
  </si>
  <si>
    <t>ЛЖВ-2000 ЛУИН-2000, МСМ-2000, СР-1000.</t>
  </si>
  <si>
    <t>ЛЖВ-3000 ЛУИН-3000, МСМ-3000, СР-2000.</t>
  </si>
  <si>
    <t>ЛЖВ-4000 ЛУИН-4000, МСМ-4000, СР-3000.</t>
  </si>
  <si>
    <t>Количество лабораторий, участвующих в программах   внешней   оценки, обеспечивающие качественные и достоверные исследования по ВИЧ, бруцеллез, гепатиты, сифилис качества социально-значимых инфекционных заболеваний.</t>
  </si>
  <si>
    <t>Ед.</t>
  </si>
  <si>
    <t>003</t>
  </si>
  <si>
    <r>
      <rPr>
        <b/>
        <sz val="10"/>
        <rFont val="Times New Roman"/>
        <family val="1"/>
        <charset val="204"/>
      </rPr>
      <t xml:space="preserve">Организация предоставления услуг здравоохранения 
</t>
    </r>
    <r>
      <rPr>
        <i/>
        <sz val="10"/>
        <rFont val="Times New Roman"/>
        <family val="1"/>
        <charset val="204"/>
      </rPr>
      <t>Цель программы: Улучшение качества предоставления медицинских услуг для всех групп населения и повышение доступности населения республики к высокотехнологичным методам лечения.</t>
    </r>
  </si>
  <si>
    <t>Улучшение качества медицинских услуг, а также неотложной и экстренной медицинской помощи, оказываемых государственными организациями здравоохранения с упором на развитие ПМСП</t>
  </si>
  <si>
    <t>Уровень удовлетворенности населения оказанными услугами ПМСП (доступность услуг, качество услуг)</t>
  </si>
  <si>
    <t>%</t>
  </si>
  <si>
    <t>увеличение на 2%</t>
  </si>
  <si>
    <t>Доля организаций здравоохранения, обеспеченных компьютерами и широкополосным доступом к Интернету</t>
  </si>
  <si>
    <t>Доля организаций здравоохранения, внедривших электронные медицинские карты пациента на всех уровнях здравоохранения</t>
  </si>
  <si>
    <t>Доля населения, использующие онлайн-сервисы при обращении за услугами здравоохранения</t>
  </si>
  <si>
    <t>Лекарственная политика</t>
  </si>
  <si>
    <t>Индикатор по признанию в КР перечня лекарственных средств переквалифицированных ВОЗ</t>
  </si>
  <si>
    <t>Заготовка компонентов и препаратов крови</t>
  </si>
  <si>
    <t>Объем заготовленных компонентов и препаратов крови</t>
  </si>
  <si>
    <t>Литр</t>
  </si>
  <si>
    <t>Профилактика, диагностика, лечение и уход при неинфекционных заболеваниях</t>
  </si>
  <si>
    <t>Количество больных, обеспеченных инсулинами.</t>
  </si>
  <si>
    <t>Человек</t>
  </si>
  <si>
    <t>Увеличение финансирования для приобретения антигемофильных препаратов, охват, количество нуждающихся</t>
  </si>
  <si>
    <t>Доля  больных с онкологическими заболеваниями, которым предоставляются химиопрепараты</t>
  </si>
  <si>
    <t>Доля детей с онкологическими заболеваниями охваченные химиопрепаратами</t>
  </si>
  <si>
    <t>Доля больных, охваченных имуносупрессорами</t>
  </si>
  <si>
    <t>Охрана здоровья матери и ребенка</t>
  </si>
  <si>
    <t>Коэффициент материнской смертности (ЦУР 3.1.1)</t>
  </si>
  <si>
    <t>На 100 000 живорожденных</t>
  </si>
  <si>
    <t>30 
(2023 год)</t>
  </si>
  <si>
    <t>Показатель неонатальной смертности (ЦУР 3.2.2)</t>
  </si>
  <si>
    <t>На 1 000 родившихся живыми</t>
  </si>
  <si>
    <t>13 
(2023 год)</t>
  </si>
  <si>
    <t>Смертность детей в возрасте до пяти лет (ЦУР 3.2.1)</t>
  </si>
  <si>
    <t>Доля родов, принятых квалифицированными медицинскими работниками</t>
  </si>
  <si>
    <t>Доля беременных, вставших на учет в первые 12 недель беременности</t>
  </si>
  <si>
    <t>Распространенность анемии</t>
  </si>
  <si>
    <t>На 100 тыс.человек</t>
  </si>
  <si>
    <t>Рспространенность энедемического зоба</t>
  </si>
  <si>
    <t>06</t>
  </si>
  <si>
    <t>Восстановление здоровья населения и интеграция в обществе</t>
  </si>
  <si>
    <t>Количество пациентов, получивших  реабилитационную помощь</t>
  </si>
  <si>
    <t>07</t>
  </si>
  <si>
    <t>Предоставление дорогостоящей и высокотехнологичной помощи, а также сопроводительных и консультативных мероприятий</t>
  </si>
  <si>
    <t>Количество пациентов,  получающих дорогостоящую и высокотехнологичной помощи в рамках программы ФВТ (медикаменты для больных с пересаженной почкой, эндопротезы, клапаны сердца, стенды, оклюдеры,оксигинираторы, сосудистые протезы)</t>
  </si>
  <si>
    <t>08</t>
  </si>
  <si>
    <t>Лабораторные услуги</t>
  </si>
  <si>
    <t xml:space="preserve">Количество аккредитованных лабораторий </t>
  </si>
  <si>
    <t>004</t>
  </si>
  <si>
    <r>
      <rPr>
        <b/>
        <sz val="10"/>
        <rFont val="Times New Roman"/>
        <family val="1"/>
        <charset val="204"/>
      </rPr>
      <t>Медицинское образование и управление человеческими ресурсами в здравоохранении</t>
    </r>
    <r>
      <rPr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Цель программы: Обеспечение квалифицированными медицинскими кадрами организаций здравоохранения республики.</t>
    </r>
  </si>
  <si>
    <t>Улучшение системы управления кадровыми ресурсами в здравоохранении на основе межведомственного и межсекторального взаимодействия.</t>
  </si>
  <si>
    <t>Количество врачебных кадров в регионах</t>
  </si>
  <si>
    <t>на 10 тыс.населения</t>
  </si>
  <si>
    <t xml:space="preserve">Количество сертифицированных семейных врачей </t>
  </si>
  <si>
    <t>Количество врачей, включенных в программу по дополнительному стимулированию врачей, работающих в отдаленных регионах сельской местности и малых городах</t>
  </si>
  <si>
    <t>Информационная система кадровых ресурсов здравоохранения</t>
  </si>
  <si>
    <t>Автоматизированная информационная система</t>
  </si>
  <si>
    <t>Система подготовки и повышения квалификации руководителей организаций здравоохранения</t>
  </si>
  <si>
    <t>Количество руководителей прошедших повышение квалификации</t>
  </si>
  <si>
    <t>Количество переобученного среднего медицинского персонала на краткосрочной основе.</t>
  </si>
  <si>
    <t>Количество  специалистов службы скорой медицинской помощи улучшивших практические навыки через обучение и практику в симуляционных центрах</t>
  </si>
  <si>
    <t>Повышение обеспеченности медицинскими кадрами отдаленных регионов с акцентом на обеспечение семейными врачами, работниками служб общественного здравоохранения и скорой медицинской помощи.</t>
  </si>
  <si>
    <t>Количество специалистов,  прошедших переподготовку за счет республиканского бюджета</t>
  </si>
  <si>
    <t>Количество специалистов,прошедших курсы повышения квалификации за счет республиканского бюджета</t>
  </si>
  <si>
    <t>Подготовка специалистов с высшим медицинским образованием</t>
  </si>
  <si>
    <t>Количество выпускников КГМА подготовленных за счет республиканского бюджета на додипломном уровне</t>
  </si>
  <si>
    <t>Количество выпускников КГМА  и КГМИПиПК подготовленных за счет республиканского бюджета на последипломном уровне</t>
  </si>
  <si>
    <t>Количество созданных симуляционных центров</t>
  </si>
  <si>
    <t>Количество центров</t>
  </si>
  <si>
    <t>Количество студентов, переведенных с контрактной на бюджетную основу по стимуляционной программе</t>
  </si>
  <si>
    <t>Количество выпускников, работающих по окончании ВУЗа в отдаленных регионах и сельской местности</t>
  </si>
  <si>
    <t>Разработан каталог компетенций и требований к до- дипломной, после-дипломной подготовке медицинских, фармацевтических кадров и кадров общественного здравоохранения.</t>
  </si>
  <si>
    <t>Каталог</t>
  </si>
  <si>
    <t>Реформирование сестринского образования в соответствии с новыми требованиями и потребностями здравоохранения</t>
  </si>
  <si>
    <t>Количество выпускников медколледжей подготовленных за счет республиканского бюджета</t>
  </si>
  <si>
    <t>Количество выделенных грантовых мест на обучение по специальности сестринское дело</t>
  </si>
  <si>
    <t>Грантовые места</t>
  </si>
  <si>
    <t>Улучшение механизмов регулирования профессиональной деятельности медицинских работников через вовлечение профессиональных медицинских ассоциаций и непрерывного профессионального развития.</t>
  </si>
  <si>
    <t>Разработаны и внедрены учетно-отчетных форм, новых алгоритмов и стандартов для всех специалистов семейной медицины и подразделений организаций ПМСП, с учетом расширения функций медицинских сестер (карта пациента, журналы)</t>
  </si>
  <si>
    <t>Учетно – правовые формы</t>
  </si>
  <si>
    <t>Разработаны и внедрены квалификационных требований к медицинским специалистам службы скорой медицинской помощи</t>
  </si>
  <si>
    <t>Квалификационные требования</t>
  </si>
  <si>
    <t>005</t>
  </si>
  <si>
    <t>006</t>
  </si>
  <si>
    <t>чел.</t>
  </si>
  <si>
    <t>Форма</t>
  </si>
  <si>
    <t xml:space="preserve">Приложение 2                                                                                              к Инструкции о порядке формирования, </t>
  </si>
  <si>
    <t>рассмотрения и исполнения среднесрочных</t>
  </si>
  <si>
    <t>стратегий бюджетных расходов</t>
  </si>
  <si>
    <t>Бюджетные программы в разрезе источников финансирования</t>
  </si>
  <si>
    <t>тыс.сом.</t>
  </si>
  <si>
    <t>Название программы</t>
  </si>
  <si>
    <t xml:space="preserve">Бюджетные инвестиции </t>
  </si>
  <si>
    <t xml:space="preserve">всего </t>
  </si>
  <si>
    <t>в том числе,</t>
  </si>
  <si>
    <t>всего</t>
  </si>
  <si>
    <t>фонд оплаты труда</t>
  </si>
  <si>
    <t xml:space="preserve">использование товаров и услуг  </t>
  </si>
  <si>
    <t>операции с нефинансовыми активами</t>
  </si>
  <si>
    <t>государственные инвестиции (внешнее               фин-е)</t>
  </si>
  <si>
    <t>государственные инвестици (внутр. фин-е)</t>
  </si>
  <si>
    <t>операции с нефинансо   выми активами</t>
  </si>
  <si>
    <t>Планирование, управление и администрирование</t>
  </si>
  <si>
    <t>Общественное здравоохранение</t>
  </si>
  <si>
    <t>Организация предоставления услуг здравоохранения</t>
  </si>
  <si>
    <t>Медицинское образование и управление человеческими ресурсами в здравоохранении</t>
  </si>
  <si>
    <t>Всего (контрольные цифры)</t>
  </si>
  <si>
    <t>к Инструкции о порядке формирования, рассмотрения и исполнения среднесрочных стратегий бюджетных расходов</t>
  </si>
  <si>
    <t>(тыс. сом)</t>
  </si>
  <si>
    <t>(утвержд.)</t>
  </si>
  <si>
    <t>(план)</t>
  </si>
  <si>
    <t>(прогноз)</t>
  </si>
  <si>
    <t>Государственные инвестиции (внешнее финансирование)</t>
  </si>
  <si>
    <t>Итого по программе</t>
  </si>
  <si>
    <t>ИТОГО (сумма по всем программам)</t>
  </si>
  <si>
    <t>2021г.</t>
  </si>
  <si>
    <t>2022г.</t>
  </si>
  <si>
    <t>2023г.</t>
  </si>
  <si>
    <t>2024г.</t>
  </si>
  <si>
    <t>Программа 1: Управление и администрирование</t>
  </si>
  <si>
    <t>Программа 2: Общественное здравоохранение</t>
  </si>
  <si>
    <t>Программа 3 Организация предоставления услуг здравоохранения</t>
  </si>
  <si>
    <t>Программа 4 Медицинское образование и управление человеческими ресурсами в здравоохранении</t>
  </si>
  <si>
    <t>1</t>
  </si>
  <si>
    <t>Обеспечение пособиями детей: при рождении ребенка и нуждающихся семей, имеющих детей в возрасте до 16 лет</t>
  </si>
  <si>
    <t>Обеспечение лиц, не имеющих права на пенсионное обеспечение, ежемесячными социальными пособиями, а также лиц, пострадавшим в событиях 2010 года и  Аксыйского события в 2002г. дополнительными ежемесячными социальными пособиями</t>
  </si>
  <si>
    <t>Повышение потенциала сотрудников территориальных и подведомственных подразделений МТСР КР</t>
  </si>
  <si>
    <t>Увеличение численности приемных (фостерных) семей</t>
  </si>
  <si>
    <t>Возвращение (репатриация) детей, оставщихся без попечения родителей, являющихся гражданами КР на территории иностранного государства</t>
  </si>
  <si>
    <t xml:space="preserve">Оказание консультативно-психологической помощи абонентам по телефону, в том числе детям </t>
  </si>
  <si>
    <t>Оптимизация административной, функциональной структуры и инфраструктуры системы медико-социальной экспертизы (МСЭ)</t>
  </si>
  <si>
    <t>Реабилитация лиц с ограниченными возможностями здоровья (ЛОВЗ)</t>
  </si>
  <si>
    <t xml:space="preserve">Предоставление услуг в социальных стационарных  учреждениях 
</t>
  </si>
  <si>
    <t>1. Количество обслуживаемых</t>
  </si>
  <si>
    <t>2. Общая сумма расходов (респ.бюджет)</t>
  </si>
  <si>
    <t>тыс.сом</t>
  </si>
  <si>
    <t>3. Сумма на обслуживание одного получателя услуг в месяц</t>
  </si>
  <si>
    <t>Предоставление социальных услуг пожилым гражданам и лицам с ограниченными возможностями здоровья (ЛОВЗ), в рамках государственного социального заказа</t>
  </si>
  <si>
    <t>Обеспечение ЛОВЗ техническими средствами для реабилитации (протезно-ортопедические изделия, технические вспомогательные средства и иные специализированные средства)</t>
  </si>
  <si>
    <t>Обеспечение доступа ЛОВЗ к путевкам на санаторно-курортное лечение, а также услугой сурдоперевода лиц с инвалидностью слуха и речи</t>
  </si>
  <si>
    <t>Социальная поддержка матерям ухаживающим за детьми с ОВЗ, нуждающихся в постоянном уходе и надзоре</t>
  </si>
  <si>
    <t>3</t>
  </si>
  <si>
    <t>Обеспечение выплат ежемесячных денежных компенсаций 25 категориям граждан, а также ежемесячной стипендии ветеранам Великой Отечественной войны</t>
  </si>
  <si>
    <t>сом</t>
  </si>
  <si>
    <t>Обеспечение выплат ежегодного единовременного денежного пособия к 9 мая ветеранам Великой Отечественной войны</t>
  </si>
  <si>
    <t xml:space="preserve">Обеспечение выплат ритуального пособия (на погребение) </t>
  </si>
  <si>
    <t>Пассивные и активные меры политики содействия занятости</t>
  </si>
  <si>
    <t xml:space="preserve">Интеграция безработных в число занятого населения </t>
  </si>
  <si>
    <t xml:space="preserve">Обеспечение выплат пособия по беременности и родам с одиннадцатого рабочего дня </t>
  </si>
  <si>
    <t>Развитие услуг социальных служб/кризисных центров по оказанию помощи лицам, пострадавшим от гендерного и семейного насилия и внедрение коррекционных программ для лиц, совершивших семейное насилие</t>
  </si>
  <si>
    <t xml:space="preserve">Создание государственного кризисного центра для оказания помощи пострадавшим от насилия и для внедрения программ поддержки для семей в ситуации семейного насилия </t>
  </si>
  <si>
    <t>Сохранение размера единовременной выплаты при рождении ребенка - "балага сүйүнчү" текущего года по отношению к предыдущему году</t>
  </si>
  <si>
    <t>Уровень размера ежемесячного пособия нуждающимся гражданам (семьям), имеющим детей в возрасте до 16 лет - "үй-бүлөгө көмөк" текущего года по отношению к базовому году</t>
  </si>
  <si>
    <t>810 сом</t>
  </si>
  <si>
    <t>Соотношение размера гарантированного минимального дохода текущего года по отношению к базовому году</t>
  </si>
  <si>
    <t>1000 сом</t>
  </si>
  <si>
    <t>соотношение размера пособий для детей с ОВЗ к базовой части пенсии</t>
  </si>
  <si>
    <t>соотношение размеров пособий для ЛОВЗ с детства  к базовой части пенсии</t>
  </si>
  <si>
    <t>112,3-168,5</t>
  </si>
  <si>
    <t>151,7-224,7</t>
  </si>
  <si>
    <t>Соотношение размера ЕСП пожилых граждан к базовой части пенсии</t>
  </si>
  <si>
    <t>Размер дополнительного ежемесячного социального пособия</t>
  </si>
  <si>
    <t>количество расчетных показателей</t>
  </si>
  <si>
    <t xml:space="preserve">Наличие центра </t>
  </si>
  <si>
    <t>количество центров</t>
  </si>
  <si>
    <t>Поддержка созданных ранее центров</t>
  </si>
  <si>
    <t>Охвачены обучением не менее 100 сотрудников по системе МТСР КР</t>
  </si>
  <si>
    <t>Численность подготовленных  приемных семей</t>
  </si>
  <si>
    <t>Численность размещенных детей в приемных семьях</t>
  </si>
  <si>
    <t>Численность возвращенных детей</t>
  </si>
  <si>
    <t>Количество поступивших звонков от абонентов, в том числе от детей</t>
  </si>
  <si>
    <t>абонент</t>
  </si>
  <si>
    <t xml:space="preserve">1. Разработана обновленая методика МКФ </t>
  </si>
  <si>
    <t>документ</t>
  </si>
  <si>
    <t>2. Количество обученных врачей-экспертов по МКФ</t>
  </si>
  <si>
    <t xml:space="preserve">Количество ЛОВЗ охваченых реабилитацией </t>
  </si>
  <si>
    <t>Количество обученных врачей</t>
  </si>
  <si>
    <t>1. Разработка подзаконных актов по внедрению госсоцзаказа в новой редакции</t>
  </si>
  <si>
    <t>2. Количество ЛОВЗ охваченых через госсоцзаказ к общему количеству ЛОВЗ</t>
  </si>
  <si>
    <t>3. Количество пожилых граждан охваченых  через госсоцзаказ к общему количеству пожилых граждан в системе МТСР</t>
  </si>
  <si>
    <t>1. Количество ЛОВЗ, обеспеченных техническими средствами, (чел.) и потребность в единицах</t>
  </si>
  <si>
    <t>шт.</t>
  </si>
  <si>
    <t>2. Количество обученных специалистов</t>
  </si>
  <si>
    <t>3. Количество изготовленных протезно-ортопедических изделий, (ед.) и потребность в единицах.</t>
  </si>
  <si>
    <t>1. Разработан проект постановления Правительства Кыргызской Республики</t>
  </si>
  <si>
    <t>2. Количество ЛОВЗ, обеспеченных путевками на санаторно-курортное лечение на количество обращений</t>
  </si>
  <si>
    <t>3. Количество получивших услуг сурдоперевода лица с инвалидностью по слуху и речи</t>
  </si>
  <si>
    <t>Разработан проект постановления Правительства КР</t>
  </si>
  <si>
    <t>Количество детей/ребенка с ОВЗ охваченных альтернативными видами услуг</t>
  </si>
  <si>
    <t xml:space="preserve">Сохранение размера денежных компенсаций 25 категориям граждан на уровне базового года </t>
  </si>
  <si>
    <t>1000-7000</t>
  </si>
  <si>
    <t xml:space="preserve">Размеры пожизненной стипендии </t>
  </si>
  <si>
    <t xml:space="preserve">Размеры денежного пособия </t>
  </si>
  <si>
    <t>100-600</t>
  </si>
  <si>
    <t xml:space="preserve">Размеры дополнительного денежного пособия  </t>
  </si>
  <si>
    <t>10000-15000</t>
  </si>
  <si>
    <t>15000-20000</t>
  </si>
  <si>
    <t>Размеры ритуального пособия (погребение)</t>
  </si>
  <si>
    <t>1438-7189</t>
  </si>
  <si>
    <t>Количество получающих пособия</t>
  </si>
  <si>
    <t>Доля безработных граждан, трудоустроенных после обучения, переобучения повышения квалификации</t>
  </si>
  <si>
    <t>Количество безработных охваченных по линии оплачиваемых общественных работ (ООР)</t>
  </si>
  <si>
    <t>тыс.чел.</t>
  </si>
  <si>
    <t>Количество граждан прошедших краткосрочные курсы обучения через Фонд развития навыков (ФРН)</t>
  </si>
  <si>
    <t>Количество безработных, трудоустроенных в результате посещения Ярмарки вакансий</t>
  </si>
  <si>
    <t xml:space="preserve">Трудоустройство </t>
  </si>
  <si>
    <t>Соотношение среднемесячного размера пособия по беременности и родам к 10 расчетным показателям, в % (в условиях не высокогорья)</t>
  </si>
  <si>
    <t>Соотношение среднемесячного размера пособия по беременности и родам к среднемесячной заработной плате, в % ( в условиях высокогорья)</t>
  </si>
  <si>
    <t>Число действующих кризисных центров, оказывающих услуги пострадавшим и внедряющих коррекционные программы</t>
  </si>
  <si>
    <t>единица</t>
  </si>
  <si>
    <t>Число новых государственных кризисных центров</t>
  </si>
  <si>
    <t>Труд и занятость</t>
  </si>
  <si>
    <t>Реализация Национальной Стратегии по достижению гендерного равенства до 2030 года</t>
  </si>
  <si>
    <t>(тыс.сом.)</t>
  </si>
  <si>
    <t>Приложение 1</t>
  </si>
  <si>
    <t>Главный распорядитель средств: Министерство здравоохранения социального развития Кыргызской Республики</t>
  </si>
  <si>
    <t>007</t>
  </si>
  <si>
    <t>008</t>
  </si>
  <si>
    <t>009</t>
  </si>
  <si>
    <t xml:space="preserve">ВСЕГО контрольные цифры </t>
  </si>
  <si>
    <t>2024 год</t>
  </si>
  <si>
    <t>Семья и дети, находящиеся в трудной жизненной ситуации</t>
  </si>
  <si>
    <t xml:space="preserve">Социальная защита лиц с ограничеными возможностями здоровья (ЛОВЗ) и пожилых граждан    </t>
  </si>
  <si>
    <t xml:space="preserve">Предоставление денежных компенсаций отдельным категориям граждан и социальные гарантии </t>
  </si>
  <si>
    <r>
      <t xml:space="preserve">Главный распорядитель  (полное наименование главного распорядителя) </t>
    </r>
    <r>
      <rPr>
        <u/>
        <sz val="12"/>
        <rFont val="Times New Roman"/>
        <family val="1"/>
        <charset val="204"/>
      </rPr>
      <t>Министерство здравоохранения и социального развития Кыргызской Республики</t>
    </r>
  </si>
  <si>
    <t>5000</t>
  </si>
  <si>
    <t>79231,8</t>
  </si>
  <si>
    <t>Приложение 3</t>
  </si>
  <si>
    <t>Приложения2</t>
  </si>
  <si>
    <t>Финансирование бюджетных программ по сектору Министерство здравоохранения и социального развития КР на 2022-23-24гг.</t>
  </si>
  <si>
    <t xml:space="preserve">Программа 5. Семья и дети, находящиеся в трудной жизненной ситуации </t>
  </si>
  <si>
    <t>Программа 6. Социальная защита лиц с ограниченными возможностями здоровья (ЛОВЗ) и пожилых граждан</t>
  </si>
  <si>
    <t>Программа 7. Предоставление денежных компенсаций отдельным категориям граждан и социальные гарантии</t>
  </si>
  <si>
    <t>Программа 8. Труд и занятость</t>
  </si>
  <si>
    <t xml:space="preserve"> Программа 9. Реализация Национальной Стратегии по достижению гендерного равенства до 2030 года</t>
  </si>
  <si>
    <t>23.4%</t>
  </si>
  <si>
    <t>0.2</t>
  </si>
  <si>
    <t>0.5</t>
  </si>
  <si>
    <t>0.6</t>
  </si>
  <si>
    <t>0.8</t>
  </si>
  <si>
    <t>ед</t>
  </si>
  <si>
    <t xml:space="preserve">20 
</t>
  </si>
  <si>
    <r>
      <t>Доля женщин из медико-социальной группы риска, использующих ВМС.</t>
    </r>
    <r>
      <rPr>
        <sz val="10"/>
        <color rgb="FFFF0000"/>
        <rFont val="Times New Roman"/>
        <family val="1"/>
        <charset val="204"/>
      </rPr>
      <t xml:space="preserve"> </t>
    </r>
  </si>
  <si>
    <t>/процент</t>
  </si>
  <si>
    <t xml:space="preserve">Доля женщин из медико-социальной группы риска, применяющих КОК. </t>
  </si>
  <si>
    <r>
      <rPr>
        <sz val="10"/>
        <color rgb="FFC0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процент</t>
    </r>
  </si>
  <si>
    <r>
      <rPr>
        <sz val="10"/>
        <color theme="1"/>
        <rFont val="Times New Roman"/>
        <family val="1"/>
        <charset val="204"/>
      </rPr>
      <t xml:space="preserve">Уровень абортов на 1000 женщин репродуктивного возраста   </t>
    </r>
    <r>
      <rPr>
        <sz val="10"/>
        <color rgb="FFFF0000"/>
        <rFont val="Times New Roman"/>
        <family val="1"/>
        <charset val="204"/>
      </rPr>
      <t/>
    </r>
  </si>
  <si>
    <t xml:space="preserve">внедрена в марте </t>
  </si>
  <si>
    <t>Количество выпускников  подготовленных за счет республиканского бюджета на последипломном уровне</t>
  </si>
  <si>
    <r>
      <t>Развитие социальных услуг для детей, находящихся в трудной жизненной ситуации (</t>
    </r>
    <r>
      <rPr>
        <i/>
        <sz val="11"/>
        <rFont val="Times New Roman"/>
        <family val="1"/>
        <charset val="204"/>
      </rPr>
      <t>в ст.5 Кодекса КР о детях, определены категории детей ТЖС</t>
    </r>
    <r>
      <rPr>
        <sz val="11"/>
        <rFont val="Times New Roman"/>
        <family val="1"/>
        <charset val="204"/>
      </rPr>
      <t xml:space="preserve">), в рамках государственного социального заказа </t>
    </r>
  </si>
  <si>
    <r>
      <t xml:space="preserve">Семья и дети, находящиеся в трудной жизненной ситуации Цель: 1. </t>
    </r>
    <r>
      <rPr>
        <i/>
        <sz val="11"/>
        <rFont val="Times New Roman"/>
        <family val="1"/>
        <charset val="204"/>
      </rPr>
      <t>Повышение благосостояние лиц, находящихся в трудной жизненной ситуации (ТЖС), включая лиц с ограниченными возможностями здоровья и пожилых граждан, а также обеспечение детей государственными пособиями; 2. Развитие института приемной семьи, оказавщихся в ТЖС; 3. Возвращение в КР детей граждан КР оставщихся без попечения родителей на территории иностранного государства.</t>
    </r>
  </si>
  <si>
    <r>
      <t xml:space="preserve">Реализация Национальной Стратегии по достижению гендерного равенства до 2030 года. </t>
    </r>
    <r>
      <rPr>
        <sz val="11"/>
        <rFont val="Times New Roman"/>
        <family val="1"/>
        <charset val="204"/>
      </rPr>
      <t xml:space="preserve">Цель: </t>
    </r>
    <r>
      <rPr>
        <i/>
        <sz val="10"/>
        <rFont val="Times New Roman"/>
        <family val="1"/>
        <charset val="204"/>
      </rPr>
      <t>Развитие системы оказания помощи пострадавшим от гендерной дискриминации и насилия</t>
    </r>
  </si>
  <si>
    <r>
      <rPr>
        <b/>
        <sz val="11"/>
        <rFont val="Times New Roman"/>
        <family val="1"/>
        <charset val="204"/>
      </rPr>
      <t xml:space="preserve">Социальная защита лиц с ограничеными возможностями здоровья (ЛОВЗ) и пожилых граждан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Цель: Обеспечение равноправного доступа к базовым услугам и создание доступной среды жизнедеятельности для лиц с ограниченными возможностями здоровья в целях эффективной интеграции их в общество</t>
    </r>
  </si>
  <si>
    <r>
      <t xml:space="preserve">Предоставление денежных компенсаций отдельным категориям граждан и социальные гарантии 
</t>
    </r>
    <r>
      <rPr>
        <sz val="11"/>
        <rFont val="Times New Roman"/>
        <family val="1"/>
        <charset val="204"/>
      </rPr>
      <t>Цель программы: Сохранение размера денежных компенсаций 25 категориям граждан на уровне базового года. Обеспечение выплат ежегодных единовременных денежных пособий к 9 мая и ежемесячной пожизненной стипендии ветеранам ВОВ, а также ритуальных пособий</t>
    </r>
  </si>
  <si>
    <r>
      <t xml:space="preserve">Труд и занятость
</t>
    </r>
    <r>
      <rPr>
        <sz val="11"/>
        <rFont val="Times New Roman"/>
        <family val="1"/>
        <charset val="204"/>
      </rPr>
      <t>Цель программы: 1. Эффективное содействие занятости населения (реализация мер активной политики занятости), оказание услуг по поиску подходящей работы и соц.поддержки безработных граждан и лиц ищущих работу через органы гос.службы занятости; 2. Обеспечение выплат пособий по беременности и родам.</t>
    </r>
  </si>
  <si>
    <t>2024год</t>
  </si>
  <si>
    <t>&gt;96</t>
  </si>
  <si>
    <t xml:space="preserve">21 
</t>
  </si>
  <si>
    <t>30 
(2024 год)</t>
  </si>
  <si>
    <t>13 
(2024 год)</t>
  </si>
  <si>
    <t>151,7-224,8</t>
  </si>
  <si>
    <t>Начальник УФП          ______________________________</t>
  </si>
  <si>
    <t>Заместитель министра __________________________</t>
  </si>
  <si>
    <t>Ж.М. Рахматулаев</t>
  </si>
  <si>
    <t>М.А. Баймурзаев</t>
  </si>
  <si>
    <t>Начальник УФП      ______________________________</t>
  </si>
  <si>
    <t xml:space="preserve">31  Министерство Здравоохранения и социального развития  Кыргызской Республики </t>
  </si>
  <si>
    <t>Организация деятетельности и службы обеспечения</t>
  </si>
  <si>
    <t>&gt;70%</t>
  </si>
  <si>
    <t>СТРУКТУРА бюджетных программ  ССБР по сектору Министерство здравоохранения и социального развития Кыргызской Республики на 2022-2023-2024 ггг.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</si>
</sst>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#,##0.0_р_."/>
    <numFmt numFmtId="165" formatCode="#,##0_р_."/>
    <numFmt numFmtId="166" formatCode="_-* #,##0.00_р_._-;\-* #,##0.00_р_._-;_-* &quot;-&quot;??_р_._-;_-@_-"/>
    <numFmt numFmtId="167" formatCode="###,000__;\-###,000__"/>
    <numFmt numFmtId="168" formatCode="#,##0.0"/>
    <numFmt numFmtId="169" formatCode="##,#00__;\-##,#00__"/>
    <numFmt numFmtId="170" formatCode="0.0"/>
    <numFmt numFmtId="171" formatCode="#,##0.00000"/>
    <numFmt numFmtId="172" formatCode="_-* #,##0\ _₽_-;\-* #,##0\ _₽_-;_-* &quot;-&quot;??\ _₽_-;_-@_-"/>
    <numFmt numFmtId="173" formatCode="_-* #,##0.0\ _₽_-;\-* #,##0.0\ _₽_-;_-* &quot;-&quot;??\ _₽_-;_-@_-"/>
    <numFmt numFmtId="174" formatCode="#,##0.0_ ;\-#,##0.0\ "/>
    <numFmt numFmtId="175" formatCode="_-* #,##0.0_р_._-;\-* #,##0.0_р_._-;_-* &quot;-&quot;??_р_._-;_-@_-"/>
    <numFmt numFmtId="176" formatCode="_-* #,##0.0\ _₽_-;\-* #,##0.0\ _₽_-;_-* &quot;-&quot;?\ _₽_-;_-@_-"/>
    <numFmt numFmtId="177" formatCode="0.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rgb="FF7030A0"/>
      <name val="Calibri"/>
      <family val="2"/>
      <charset val="204"/>
    </font>
    <font>
      <sz val="11"/>
      <color rgb="FF7030A0"/>
      <name val="Calibri"/>
      <family val="2"/>
      <charset val="204"/>
      <scheme val="minor"/>
    </font>
    <font>
      <sz val="11"/>
      <color theme="9" tint="-0.499984740745262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rgb="FFFF0000"/>
      <name val="Times New Roman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5" fillId="0" borderId="0" applyFont="0" applyFill="0" applyBorder="0" applyAlignment="0" applyProtection="0"/>
    <xf numFmtId="0" fontId="4" fillId="0" borderId="0"/>
    <xf numFmtId="166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166" fontId="24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1" fillId="0" borderId="0"/>
  </cellStyleXfs>
  <cellXfs count="387">
    <xf numFmtId="0" fontId="0" fillId="0" borderId="0" xfId="0"/>
    <xf numFmtId="164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left"/>
    </xf>
    <xf numFmtId="164" fontId="7" fillId="0" borderId="0" xfId="0" applyNumberFormat="1" applyFont="1"/>
    <xf numFmtId="164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right" vertical="center"/>
    </xf>
    <xf numFmtId="164" fontId="8" fillId="0" borderId="0" xfId="0" applyNumberFormat="1" applyFont="1"/>
    <xf numFmtId="164" fontId="7" fillId="0" borderId="0" xfId="1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center" wrapText="1"/>
    </xf>
    <xf numFmtId="164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left"/>
    </xf>
    <xf numFmtId="164" fontId="8" fillId="2" borderId="0" xfId="0" applyNumberFormat="1" applyFont="1" applyFill="1"/>
    <xf numFmtId="0" fontId="8" fillId="2" borderId="1" xfId="2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center"/>
    </xf>
    <xf numFmtId="0" fontId="8" fillId="0" borderId="0" xfId="0" applyFont="1" applyFill="1"/>
    <xf numFmtId="167" fontId="8" fillId="0" borderId="1" xfId="0" applyNumberFormat="1" applyFont="1" applyFill="1" applyBorder="1" applyAlignment="1">
      <alignment horizontal="center" vertical="center"/>
    </xf>
    <xf numFmtId="16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1" xfId="2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vertical="center" wrapText="1"/>
    </xf>
    <xf numFmtId="17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/>
    <xf numFmtId="168" fontId="8" fillId="0" borderId="1" xfId="0" applyNumberFormat="1" applyFont="1" applyFill="1" applyBorder="1" applyAlignment="1">
      <alignment horizontal="left" vertical="center" wrapText="1"/>
    </xf>
    <xf numFmtId="9" fontId="8" fillId="0" borderId="1" xfId="0" applyNumberFormat="1" applyFont="1" applyBorder="1" applyAlignment="1">
      <alignment horizontal="center" vertical="center"/>
    </xf>
    <xf numFmtId="9" fontId="8" fillId="0" borderId="1" xfId="0" applyNumberFormat="1" applyFont="1" applyFill="1" applyBorder="1" applyAlignment="1">
      <alignment horizontal="center" vertical="center" wrapText="1"/>
    </xf>
    <xf numFmtId="9" fontId="8" fillId="0" borderId="1" xfId="4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0" fontId="8" fillId="0" borderId="0" xfId="0" applyFont="1"/>
    <xf numFmtId="9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7" fillId="0" borderId="0" xfId="2" applyFont="1" applyFill="1" applyAlignment="1">
      <alignment horizontal="left"/>
    </xf>
    <xf numFmtId="0" fontId="8" fillId="0" borderId="0" xfId="2" applyFont="1" applyFill="1" applyBorder="1" applyAlignment="1">
      <alignment horizontal="left" vertical="center"/>
    </xf>
    <xf numFmtId="0" fontId="14" fillId="0" borderId="1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left" vertical="center" wrapText="1"/>
    </xf>
    <xf numFmtId="168" fontId="13" fillId="0" borderId="1" xfId="2" applyNumberFormat="1" applyFont="1" applyFill="1" applyBorder="1" applyAlignment="1">
      <alignment horizontal="right" vertical="center"/>
    </xf>
    <xf numFmtId="168" fontId="14" fillId="0" borderId="1" xfId="2" applyNumberFormat="1" applyFont="1" applyFill="1" applyBorder="1" applyAlignment="1">
      <alignment horizontal="right" vertical="center"/>
    </xf>
    <xf numFmtId="0" fontId="13" fillId="0" borderId="0" xfId="2" applyFont="1" applyFill="1"/>
    <xf numFmtId="0" fontId="14" fillId="0" borderId="0" xfId="2" applyFont="1" applyFill="1" applyBorder="1"/>
    <xf numFmtId="0" fontId="19" fillId="0" borderId="0" xfId="2" applyFont="1" applyFill="1"/>
    <xf numFmtId="0" fontId="20" fillId="0" borderId="0" xfId="2" applyFont="1" applyFill="1" applyBorder="1" applyAlignment="1">
      <alignment horizontal="left" vertical="center"/>
    </xf>
    <xf numFmtId="168" fontId="19" fillId="0" borderId="0" xfId="2" applyNumberFormat="1" applyFont="1" applyFill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0" fontId="19" fillId="0" borderId="0" xfId="2" applyFont="1" applyFill="1" applyBorder="1"/>
    <xf numFmtId="0" fontId="13" fillId="0" borderId="0" xfId="2" applyFont="1" applyFill="1" applyAlignment="1">
      <alignment horizontal="left"/>
    </xf>
    <xf numFmtId="168" fontId="14" fillId="0" borderId="0" xfId="2" applyNumberFormat="1" applyFont="1" applyFill="1" applyBorder="1" applyAlignment="1">
      <alignment vertical="center"/>
    </xf>
    <xf numFmtId="171" fontId="14" fillId="0" borderId="0" xfId="2" applyNumberFormat="1" applyFont="1" applyFill="1" applyBorder="1" applyAlignment="1">
      <alignment vertical="center"/>
    </xf>
    <xf numFmtId="168" fontId="3" fillId="0" borderId="0" xfId="6" applyNumberFormat="1"/>
    <xf numFmtId="168" fontId="6" fillId="0" borderId="0" xfId="7" applyNumberFormat="1" applyFont="1"/>
    <xf numFmtId="172" fontId="14" fillId="0" borderId="0" xfId="1" applyNumberFormat="1" applyFont="1" applyFill="1"/>
    <xf numFmtId="0" fontId="22" fillId="0" borderId="0" xfId="0" applyFont="1"/>
    <xf numFmtId="0" fontId="21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43" fontId="22" fillId="0" borderId="1" xfId="1" applyFont="1" applyBorder="1" applyAlignment="1">
      <alignment horizontal="right" vertical="center" wrapText="1"/>
    </xf>
    <xf numFmtId="43" fontId="17" fillId="0" borderId="1" xfId="1" applyFont="1" applyBorder="1" applyAlignment="1">
      <alignment horizontal="right" vertical="center" wrapText="1"/>
    </xf>
    <xf numFmtId="173" fontId="22" fillId="0" borderId="1" xfId="1" applyNumberFormat="1" applyFont="1" applyBorder="1" applyAlignment="1">
      <alignment horizontal="right" vertical="center" wrapText="1"/>
    </xf>
    <xf numFmtId="173" fontId="17" fillId="0" borderId="1" xfId="1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49" fontId="26" fillId="0" borderId="2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right" vertical="center"/>
    </xf>
    <xf numFmtId="0" fontId="22" fillId="0" borderId="1" xfId="0" applyFont="1" applyBorder="1"/>
    <xf numFmtId="0" fontId="17" fillId="0" borderId="1" xfId="0" applyFont="1" applyBorder="1"/>
    <xf numFmtId="0" fontId="13" fillId="0" borderId="1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horizontal="center"/>
    </xf>
    <xf numFmtId="0" fontId="8" fillId="0" borderId="1" xfId="0" applyFont="1" applyBorder="1"/>
    <xf numFmtId="164" fontId="7" fillId="0" borderId="0" xfId="0" applyNumberFormat="1" applyFont="1" applyAlignment="1"/>
    <xf numFmtId="164" fontId="7" fillId="0" borderId="0" xfId="0" applyNumberFormat="1" applyFont="1" applyBorder="1" applyAlignment="1">
      <alignment vertical="center"/>
    </xf>
    <xf numFmtId="0" fontId="28" fillId="0" borderId="0" xfId="0" applyFont="1" applyAlignment="1"/>
    <xf numFmtId="0" fontId="8" fillId="2" borderId="1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10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4" fillId="0" borderId="10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8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vertical="center" wrapText="1"/>
    </xf>
    <xf numFmtId="168" fontId="8" fillId="7" borderId="1" xfId="0" applyNumberFormat="1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vertical="center" wrapText="1"/>
    </xf>
    <xf numFmtId="49" fontId="8" fillId="7" borderId="1" xfId="0" applyNumberFormat="1" applyFont="1" applyFill="1" applyBorder="1" applyAlignment="1">
      <alignment horizontal="center" vertical="center"/>
    </xf>
    <xf numFmtId="166" fontId="8" fillId="7" borderId="1" xfId="3" applyFont="1" applyFill="1" applyBorder="1" applyAlignment="1">
      <alignment horizontal="center" vertical="center" wrapText="1"/>
    </xf>
    <xf numFmtId="43" fontId="8" fillId="7" borderId="1" xfId="1" applyFont="1" applyFill="1" applyBorder="1" applyAlignment="1">
      <alignment horizontal="center" vertical="center" wrapText="1"/>
    </xf>
    <xf numFmtId="3" fontId="8" fillId="7" borderId="1" xfId="0" applyNumberFormat="1" applyFont="1" applyFill="1" applyBorder="1" applyAlignment="1">
      <alignment horizontal="center" vertical="center" wrapText="1"/>
    </xf>
    <xf numFmtId="49" fontId="23" fillId="7" borderId="1" xfId="0" applyNumberFormat="1" applyFont="1" applyFill="1" applyBorder="1" applyAlignment="1">
      <alignment horizontal="center" vertical="center"/>
    </xf>
    <xf numFmtId="49" fontId="23" fillId="4" borderId="1" xfId="1" applyNumberFormat="1" applyFont="1" applyFill="1" applyBorder="1" applyAlignment="1">
      <alignment horizontal="center" vertical="center"/>
    </xf>
    <xf numFmtId="49" fontId="23" fillId="4" borderId="1" xfId="0" applyNumberFormat="1" applyFont="1" applyFill="1" applyBorder="1" applyAlignment="1">
      <alignment horizontal="center" vertical="center"/>
    </xf>
    <xf numFmtId="49" fontId="26" fillId="5" borderId="1" xfId="0" applyNumberFormat="1" applyFont="1" applyFill="1" applyBorder="1" applyAlignment="1">
      <alignment horizontal="right" vertical="center"/>
    </xf>
    <xf numFmtId="0" fontId="26" fillId="5" borderId="1" xfId="0" applyFont="1" applyFill="1" applyBorder="1" applyAlignment="1">
      <alignment horizontal="right" vertical="center"/>
    </xf>
    <xf numFmtId="0" fontId="27" fillId="5" borderId="1" xfId="0" applyFont="1" applyFill="1" applyBorder="1" applyAlignment="1">
      <alignment horizontal="center" vertical="center"/>
    </xf>
    <xf numFmtId="174" fontId="8" fillId="0" borderId="0" xfId="0" applyNumberFormat="1" applyFont="1" applyAlignment="1">
      <alignment horizontal="center"/>
    </xf>
    <xf numFmtId="0" fontId="13" fillId="0" borderId="0" xfId="2" applyFont="1" applyFill="1" applyAlignment="1">
      <alignment horizontal="center"/>
    </xf>
    <xf numFmtId="0" fontId="14" fillId="0" borderId="0" xfId="2" applyFont="1" applyFill="1"/>
    <xf numFmtId="0" fontId="14" fillId="0" borderId="0" xfId="2" applyFont="1" applyFill="1" applyAlignment="1">
      <alignment horizontal="right"/>
    </xf>
    <xf numFmtId="0" fontId="14" fillId="0" borderId="1" xfId="2" applyFont="1" applyFill="1" applyBorder="1"/>
    <xf numFmtId="167" fontId="14" fillId="0" borderId="1" xfId="2" applyNumberFormat="1" applyFont="1" applyFill="1" applyBorder="1" applyAlignment="1">
      <alignment horizontal="center" vertical="center"/>
    </xf>
    <xf numFmtId="0" fontId="13" fillId="0" borderId="1" xfId="2" applyFont="1" applyFill="1" applyBorder="1"/>
    <xf numFmtId="168" fontId="14" fillId="0" borderId="0" xfId="2" applyNumberFormat="1" applyFont="1" applyFill="1"/>
    <xf numFmtId="0" fontId="13" fillId="0" borderId="1" xfId="2" applyFont="1" applyFill="1" applyBorder="1" applyAlignment="1">
      <alignment horizontal="center" vertical="center" wrapText="1"/>
    </xf>
    <xf numFmtId="0" fontId="14" fillId="0" borderId="0" xfId="2" applyFont="1" applyFill="1" applyAlignment="1">
      <alignment vertical="center"/>
    </xf>
    <xf numFmtId="168" fontId="30" fillId="0" borderId="0" xfId="7" applyNumberFormat="1" applyFont="1"/>
    <xf numFmtId="0" fontId="14" fillId="0" borderId="0" xfId="2" applyFont="1" applyFill="1"/>
    <xf numFmtId="167" fontId="14" fillId="0" borderId="1" xfId="2" applyNumberFormat="1" applyFont="1" applyFill="1" applyBorder="1" applyAlignment="1">
      <alignment horizontal="center" vertical="center"/>
    </xf>
    <xf numFmtId="168" fontId="14" fillId="0" borderId="0" xfId="2" applyNumberFormat="1" applyFont="1" applyFill="1"/>
    <xf numFmtId="172" fontId="31" fillId="0" borderId="0" xfId="1" applyNumberFormat="1" applyFont="1" applyFill="1"/>
    <xf numFmtId="0" fontId="31" fillId="0" borderId="0" xfId="2" applyFont="1" applyFill="1"/>
    <xf numFmtId="176" fontId="0" fillId="0" borderId="0" xfId="0" applyNumberFormat="1"/>
    <xf numFmtId="174" fontId="8" fillId="3" borderId="0" xfId="0" applyNumberFormat="1" applyFont="1" applyFill="1" applyAlignment="1">
      <alignment horizontal="center"/>
    </xf>
    <xf numFmtId="0" fontId="8" fillId="5" borderId="0" xfId="0" applyFont="1" applyFill="1"/>
    <xf numFmtId="0" fontId="8" fillId="5" borderId="0" xfId="0" applyFont="1" applyFill="1" applyAlignment="1">
      <alignment horizontal="center"/>
    </xf>
    <xf numFmtId="168" fontId="0" fillId="0" borderId="1" xfId="2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2" fillId="0" borderId="1" xfId="0" applyFont="1" applyFill="1" applyBorder="1"/>
    <xf numFmtId="173" fontId="17" fillId="5" borderId="1" xfId="1" applyNumberFormat="1" applyFont="1" applyFill="1" applyBorder="1" applyAlignment="1">
      <alignment horizontal="right" vertical="center" wrapText="1"/>
    </xf>
    <xf numFmtId="168" fontId="13" fillId="8" borderId="1" xfId="2" applyNumberFormat="1" applyFont="1" applyFill="1" applyBorder="1" applyAlignment="1">
      <alignment horizontal="right" vertical="center"/>
    </xf>
    <xf numFmtId="0" fontId="13" fillId="9" borderId="10" xfId="2" applyFont="1" applyFill="1" applyBorder="1" applyAlignment="1">
      <alignment horizontal="center" vertical="center" wrapText="1"/>
    </xf>
    <xf numFmtId="0" fontId="13" fillId="9" borderId="1" xfId="2" applyFont="1" applyFill="1" applyBorder="1" applyAlignment="1">
      <alignment horizontal="center" vertical="center"/>
    </xf>
    <xf numFmtId="0" fontId="13" fillId="9" borderId="2" xfId="2" applyFont="1" applyFill="1" applyBorder="1" applyAlignment="1">
      <alignment horizontal="center" vertical="center"/>
    </xf>
    <xf numFmtId="0" fontId="13" fillId="9" borderId="1" xfId="2" applyFont="1" applyFill="1" applyBorder="1" applyAlignment="1">
      <alignment horizontal="center" vertical="center" wrapText="1"/>
    </xf>
    <xf numFmtId="0" fontId="13" fillId="9" borderId="1" xfId="2" applyFont="1" applyFill="1" applyBorder="1"/>
    <xf numFmtId="0" fontId="8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168" fontId="8" fillId="2" borderId="1" xfId="0" applyNumberFormat="1" applyFont="1" applyFill="1" applyBorder="1" applyAlignment="1">
      <alignment horizontal="left" vertical="center" wrapText="1"/>
    </xf>
    <xf numFmtId="168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right" vertical="center" wrapText="1"/>
    </xf>
    <xf numFmtId="3" fontId="20" fillId="0" borderId="1" xfId="0" applyNumberFormat="1" applyFont="1" applyFill="1" applyBorder="1" applyAlignment="1">
      <alignment horizontal="right" vertical="center"/>
    </xf>
    <xf numFmtId="168" fontId="20" fillId="0" borderId="1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right" vertical="center" wrapText="1"/>
    </xf>
    <xf numFmtId="0" fontId="20" fillId="0" borderId="2" xfId="0" applyNumberFormat="1" applyFont="1" applyFill="1" applyBorder="1" applyAlignment="1">
      <alignment horizontal="left" vertical="center" wrapText="1"/>
    </xf>
    <xf numFmtId="174" fontId="20" fillId="0" borderId="2" xfId="0" applyNumberFormat="1" applyFont="1" applyFill="1" applyBorder="1" applyAlignment="1">
      <alignment horizontal="right" vertical="center"/>
    </xf>
    <xf numFmtId="0" fontId="20" fillId="0" borderId="1" xfId="0" applyNumberFormat="1" applyFont="1" applyFill="1" applyBorder="1" applyAlignment="1">
      <alignment horizontal="left" vertical="center" wrapText="1"/>
    </xf>
    <xf numFmtId="174" fontId="20" fillId="0" borderId="1" xfId="0" applyNumberFormat="1" applyFont="1" applyFill="1" applyBorder="1" applyAlignment="1">
      <alignment horizontal="right" vertical="center"/>
    </xf>
    <xf numFmtId="0" fontId="34" fillId="7" borderId="1" xfId="0" applyFont="1" applyFill="1" applyBorder="1" applyAlignment="1">
      <alignment horizontal="left" vertical="center" wrapText="1"/>
    </xf>
    <xf numFmtId="174" fontId="34" fillId="7" borderId="1" xfId="1" applyNumberFormat="1" applyFont="1" applyFill="1" applyBorder="1" applyAlignment="1">
      <alignment horizontal="right" vertical="center"/>
    </xf>
    <xf numFmtId="0" fontId="20" fillId="7" borderId="1" xfId="0" applyFont="1" applyFill="1" applyBorder="1" applyAlignment="1">
      <alignment horizontal="left" vertical="center"/>
    </xf>
    <xf numFmtId="0" fontId="20" fillId="7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 wrapText="1"/>
    </xf>
    <xf numFmtId="175" fontId="34" fillId="4" borderId="1" xfId="1" applyNumberFormat="1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left" vertical="center" wrapText="1"/>
    </xf>
    <xf numFmtId="174" fontId="34" fillId="4" borderId="1" xfId="1" applyNumberFormat="1" applyFont="1" applyFill="1" applyBorder="1" applyAlignment="1">
      <alignment horizontal="right" vertical="center"/>
    </xf>
    <xf numFmtId="0" fontId="20" fillId="4" borderId="1" xfId="0" applyFont="1" applyFill="1" applyBorder="1" applyAlignment="1">
      <alignment horizontal="left" vertical="center"/>
    </xf>
    <xf numFmtId="0" fontId="34" fillId="5" borderId="1" xfId="0" applyNumberFormat="1" applyFont="1" applyFill="1" applyBorder="1" applyAlignment="1">
      <alignment horizontal="left" vertical="center" wrapText="1"/>
    </xf>
    <xf numFmtId="174" fontId="34" fillId="5" borderId="1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horizontal="left" wrapText="1"/>
    </xf>
    <xf numFmtId="174" fontId="20" fillId="0" borderId="1" xfId="1" applyNumberFormat="1" applyFont="1" applyFill="1" applyBorder="1" applyAlignment="1">
      <alignment horizontal="right" vertical="center"/>
    </xf>
    <xf numFmtId="0" fontId="20" fillId="0" borderId="4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/>
    </xf>
    <xf numFmtId="174" fontId="20" fillId="0" borderId="1" xfId="0" applyNumberFormat="1" applyFont="1" applyBorder="1" applyAlignment="1">
      <alignment vertical="center"/>
    </xf>
    <xf numFmtId="174" fontId="20" fillId="0" borderId="2" xfId="0" applyNumberFormat="1" applyFont="1" applyFill="1" applyBorder="1" applyAlignment="1">
      <alignment vertical="center"/>
    </xf>
    <xf numFmtId="174" fontId="20" fillId="0" borderId="1" xfId="0" applyNumberFormat="1" applyFont="1" applyFill="1" applyBorder="1" applyAlignment="1">
      <alignment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right" vertical="center"/>
    </xf>
    <xf numFmtId="0" fontId="20" fillId="0" borderId="1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0" fillId="5" borderId="1" xfId="0" applyFont="1" applyFill="1" applyBorder="1" applyAlignment="1">
      <alignment vertical="center" wrapText="1"/>
    </xf>
    <xf numFmtId="0" fontId="20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right" vertical="center"/>
    </xf>
    <xf numFmtId="43" fontId="17" fillId="0" borderId="1" xfId="0" applyNumberFormat="1" applyFont="1" applyBorder="1"/>
    <xf numFmtId="0" fontId="8" fillId="0" borderId="1" xfId="0" applyFont="1" applyFill="1" applyBorder="1" applyAlignment="1">
      <alignment horizontal="left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168" fontId="8" fillId="7" borderId="1" xfId="0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35" fillId="0" borderId="0" xfId="0" applyFont="1"/>
    <xf numFmtId="174" fontId="35" fillId="0" borderId="0" xfId="0" applyNumberFormat="1" applyFont="1"/>
    <xf numFmtId="0" fontId="36" fillId="0" borderId="0" xfId="0" applyFont="1"/>
    <xf numFmtId="0" fontId="36" fillId="0" borderId="0" xfId="0" applyFont="1" applyAlignment="1">
      <alignment horizontal="left" vertical="center"/>
    </xf>
    <xf numFmtId="174" fontId="36" fillId="0" borderId="0" xfId="0" applyNumberFormat="1" applyFont="1"/>
    <xf numFmtId="168" fontId="8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right" vertical="center"/>
    </xf>
    <xf numFmtId="174" fontId="20" fillId="0" borderId="1" xfId="10" applyNumberFormat="1" applyFont="1" applyFill="1" applyBorder="1" applyAlignment="1">
      <alignment vertical="center"/>
    </xf>
    <xf numFmtId="170" fontId="20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right" vertical="center" wrapText="1"/>
    </xf>
    <xf numFmtId="170" fontId="20" fillId="0" borderId="1" xfId="0" applyNumberFormat="1" applyFont="1" applyFill="1" applyBorder="1" applyAlignment="1">
      <alignment horizontal="right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right" vertical="center" wrapText="1"/>
    </xf>
    <xf numFmtId="0" fontId="20" fillId="7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74" fontId="20" fillId="0" borderId="1" xfId="10" applyNumberFormat="1" applyFont="1" applyFill="1" applyBorder="1" applyAlignment="1">
      <alignment vertical="center"/>
    </xf>
    <xf numFmtId="170" fontId="20" fillId="0" borderId="1" xfId="0" applyNumberFormat="1" applyFont="1" applyFill="1" applyBorder="1" applyAlignment="1">
      <alignment horizontal="right" vertical="center"/>
    </xf>
    <xf numFmtId="170" fontId="20" fillId="0" borderId="1" xfId="0" applyNumberFormat="1" applyFont="1" applyFill="1" applyBorder="1" applyAlignment="1">
      <alignment horizontal="right" vertical="center" wrapText="1"/>
    </xf>
    <xf numFmtId="1" fontId="20" fillId="0" borderId="4" xfId="0" applyNumberFormat="1" applyFont="1" applyFill="1" applyBorder="1" applyAlignment="1">
      <alignment horizontal="right" vertical="center"/>
    </xf>
    <xf numFmtId="170" fontId="20" fillId="0" borderId="4" xfId="0" applyNumberFormat="1" applyFont="1" applyFill="1" applyBorder="1" applyAlignment="1">
      <alignment horizontal="right" vertical="center"/>
    </xf>
    <xf numFmtId="174" fontId="20" fillId="0" borderId="2" xfId="1" applyNumberFormat="1" applyFont="1" applyFill="1" applyBorder="1" applyAlignment="1">
      <alignment horizontal="right" vertical="center"/>
    </xf>
    <xf numFmtId="174" fontId="20" fillId="0" borderId="4" xfId="1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right"/>
    </xf>
    <xf numFmtId="164" fontId="7" fillId="0" borderId="0" xfId="0" applyNumberFormat="1" applyFont="1" applyAlignment="1">
      <alignment horizontal="left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7" fontId="8" fillId="7" borderId="1" xfId="0" applyNumberFormat="1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/>
    </xf>
    <xf numFmtId="168" fontId="8" fillId="7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168" fontId="8" fillId="0" borderId="2" xfId="0" applyNumberFormat="1" applyFont="1" applyFill="1" applyBorder="1" applyAlignment="1">
      <alignment horizontal="center" vertical="center" wrapText="1"/>
    </xf>
    <xf numFmtId="168" fontId="8" fillId="0" borderId="3" xfId="0" applyNumberFormat="1" applyFont="1" applyFill="1" applyBorder="1" applyAlignment="1">
      <alignment horizontal="center" vertical="center" wrapText="1"/>
    </xf>
    <xf numFmtId="168" fontId="8" fillId="0" borderId="4" xfId="0" applyNumberFormat="1" applyFont="1" applyFill="1" applyBorder="1" applyAlignment="1">
      <alignment horizontal="center" vertical="center" wrapText="1"/>
    </xf>
    <xf numFmtId="174" fontId="20" fillId="0" borderId="2" xfId="1" applyNumberFormat="1" applyFont="1" applyFill="1" applyBorder="1" applyAlignment="1">
      <alignment horizontal="right" vertical="center" wrapText="1"/>
    </xf>
    <xf numFmtId="174" fontId="20" fillId="0" borderId="4" xfId="1" applyNumberFormat="1" applyFont="1" applyFill="1" applyBorder="1" applyAlignment="1">
      <alignment horizontal="right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174" fontId="20" fillId="0" borderId="3" xfId="1" applyNumberFormat="1" applyFont="1" applyFill="1" applyBorder="1" applyAlignment="1">
      <alignment horizontal="right" vertical="center"/>
    </xf>
    <xf numFmtId="174" fontId="20" fillId="0" borderId="2" xfId="0" applyNumberFormat="1" applyFont="1" applyFill="1" applyBorder="1" applyAlignment="1">
      <alignment horizontal="right" vertical="center"/>
    </xf>
    <xf numFmtId="174" fontId="20" fillId="0" borderId="4" xfId="0" applyNumberFormat="1" applyFont="1" applyFill="1" applyBorder="1" applyAlignment="1">
      <alignment horizontal="right" vertical="center"/>
    </xf>
    <xf numFmtId="175" fontId="20" fillId="0" borderId="1" xfId="1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66" fontId="8" fillId="0" borderId="5" xfId="3" applyFont="1" applyBorder="1" applyAlignment="1">
      <alignment horizontal="center" vertical="center"/>
    </xf>
    <xf numFmtId="166" fontId="8" fillId="0" borderId="6" xfId="3" applyFont="1" applyBorder="1" applyAlignment="1">
      <alignment horizontal="center" vertical="center"/>
    </xf>
    <xf numFmtId="166" fontId="8" fillId="0" borderId="7" xfId="3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43" fontId="8" fillId="0" borderId="2" xfId="1" applyFont="1" applyFill="1" applyBorder="1" applyAlignment="1">
      <alignment horizontal="center" vertical="center"/>
    </xf>
    <xf numFmtId="43" fontId="8" fillId="0" borderId="3" xfId="1" applyFont="1" applyFill="1" applyBorder="1" applyAlignment="1">
      <alignment horizontal="center" vertical="center"/>
    </xf>
    <xf numFmtId="43" fontId="8" fillId="0" borderId="4" xfId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25" fillId="0" borderId="2" xfId="0" applyNumberFormat="1" applyFont="1" applyFill="1" applyBorder="1" applyAlignment="1">
      <alignment horizontal="center" vertical="center"/>
    </xf>
    <xf numFmtId="49" fontId="25" fillId="0" borderId="3" xfId="0" applyNumberFormat="1" applyFont="1" applyFill="1" applyBorder="1" applyAlignment="1">
      <alignment horizontal="center" vertical="center"/>
    </xf>
    <xf numFmtId="49" fontId="25" fillId="0" borderId="4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174" fontId="20" fillId="0" borderId="1" xfId="1" applyNumberFormat="1" applyFont="1" applyFill="1" applyBorder="1" applyAlignment="1">
      <alignment horizontal="right" vertical="center"/>
    </xf>
    <xf numFmtId="49" fontId="26" fillId="0" borderId="2" xfId="0" applyNumberFormat="1" applyFont="1" applyFill="1" applyBorder="1" applyAlignment="1">
      <alignment horizontal="center" vertical="center"/>
    </xf>
    <xf numFmtId="49" fontId="26" fillId="0" borderId="4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0" fillId="0" borderId="2" xfId="0" applyNumberFormat="1" applyFont="1" applyFill="1" applyBorder="1" applyAlignment="1">
      <alignment horizontal="left" vertical="center" wrapText="1"/>
    </xf>
    <xf numFmtId="0" fontId="20" fillId="0" borderId="4" xfId="0" applyNumberFormat="1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175" fontId="20" fillId="0" borderId="1" xfId="1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168" fontId="20" fillId="0" borderId="2" xfId="0" applyNumberFormat="1" applyFont="1" applyFill="1" applyBorder="1" applyAlignment="1">
      <alignment horizontal="right" vertical="center"/>
    </xf>
    <xf numFmtId="168" fontId="20" fillId="0" borderId="4" xfId="0" applyNumberFormat="1" applyFont="1" applyFill="1" applyBorder="1" applyAlignment="1">
      <alignment horizontal="right" vertical="center"/>
    </xf>
    <xf numFmtId="0" fontId="25" fillId="0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174" fontId="20" fillId="0" borderId="2" xfId="1" applyNumberFormat="1" applyFont="1" applyFill="1" applyBorder="1" applyAlignment="1">
      <alignment vertical="center"/>
    </xf>
    <xf numFmtId="174" fontId="20" fillId="0" borderId="3" xfId="1" applyNumberFormat="1" applyFont="1" applyFill="1" applyBorder="1" applyAlignment="1">
      <alignment vertical="center"/>
    </xf>
    <xf numFmtId="174" fontId="20" fillId="0" borderId="4" xfId="1" applyNumberFormat="1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 indent="1"/>
    </xf>
    <xf numFmtId="0" fontId="22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22" fillId="0" borderId="8" xfId="0" applyFont="1" applyBorder="1" applyAlignment="1">
      <alignment horizontal="right"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justify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13" fillId="0" borderId="11" xfId="2" applyFont="1" applyFill="1" applyBorder="1" applyAlignment="1">
      <alignment horizontal="left" vertical="center" wrapText="1"/>
    </xf>
    <xf numFmtId="0" fontId="13" fillId="0" borderId="12" xfId="2" applyFont="1" applyFill="1" applyBorder="1" applyAlignment="1">
      <alignment horizontal="left" vertical="center" wrapText="1"/>
    </xf>
    <xf numFmtId="0" fontId="13" fillId="0" borderId="10" xfId="2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9" borderId="11" xfId="2" applyFont="1" applyFill="1" applyBorder="1" applyAlignment="1">
      <alignment horizontal="center" vertical="center" wrapText="1"/>
    </xf>
    <xf numFmtId="0" fontId="13" fillId="9" borderId="12" xfId="2" applyFont="1" applyFill="1" applyBorder="1" applyAlignment="1">
      <alignment horizontal="center" vertical="center" wrapText="1"/>
    </xf>
    <xf numFmtId="0" fontId="13" fillId="9" borderId="10" xfId="2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3" fillId="9" borderId="4" xfId="2" applyFont="1" applyFill="1" applyBorder="1" applyAlignment="1">
      <alignment horizontal="center" vertical="center" wrapText="1"/>
    </xf>
    <xf numFmtId="0" fontId="29" fillId="9" borderId="10" xfId="2" applyFont="1" applyFill="1" applyBorder="1" applyAlignment="1">
      <alignment horizontal="center" vertical="center" wrapText="1"/>
    </xf>
    <xf numFmtId="0" fontId="13" fillId="9" borderId="5" xfId="2" applyFont="1" applyFill="1" applyBorder="1" applyAlignment="1">
      <alignment horizontal="center" vertical="center" wrapText="1"/>
    </xf>
    <xf numFmtId="0" fontId="13" fillId="9" borderId="13" xfId="2" applyFont="1" applyFill="1" applyBorder="1" applyAlignment="1">
      <alignment horizontal="center" vertical="center" wrapText="1"/>
    </xf>
    <xf numFmtId="0" fontId="13" fillId="9" borderId="9" xfId="2" applyFont="1" applyFill="1" applyBorder="1" applyAlignment="1">
      <alignment horizontal="center" vertical="center" wrapText="1"/>
    </xf>
    <xf numFmtId="0" fontId="13" fillId="8" borderId="1" xfId="2" applyFont="1" applyFill="1" applyBorder="1" applyAlignment="1">
      <alignment horizontal="left" vertical="center"/>
    </xf>
    <xf numFmtId="0" fontId="14" fillId="0" borderId="0" xfId="2" applyFont="1" applyFill="1" applyBorder="1" applyAlignment="1">
      <alignment horizontal="left" vertical="center"/>
    </xf>
    <xf numFmtId="0" fontId="13" fillId="9" borderId="1" xfId="2" applyFont="1" applyFill="1" applyBorder="1" applyAlignment="1">
      <alignment horizontal="center" vertical="center" wrapText="1"/>
    </xf>
    <xf numFmtId="0" fontId="29" fillId="9" borderId="4" xfId="2" applyFont="1" applyFill="1" applyBorder="1"/>
    <xf numFmtId="0" fontId="13" fillId="0" borderId="1" xfId="2" applyFont="1" applyFill="1" applyBorder="1" applyAlignment="1">
      <alignment horizontal="left" vertical="center"/>
    </xf>
    <xf numFmtId="0" fontId="14" fillId="0" borderId="0" xfId="2" applyFont="1" applyFill="1" applyBorder="1" applyAlignment="1">
      <alignment vertical="center"/>
    </xf>
    <xf numFmtId="0" fontId="13" fillId="0" borderId="1" xfId="2" applyFont="1" applyFill="1" applyBorder="1" applyAlignment="1">
      <alignment horizontal="center" vertical="center" wrapText="1"/>
    </xf>
    <xf numFmtId="0" fontId="13" fillId="0" borderId="11" xfId="2" applyFont="1" applyFill="1" applyBorder="1" applyAlignment="1">
      <alignment horizontal="center" vertical="center" wrapText="1"/>
    </xf>
    <xf numFmtId="0" fontId="13" fillId="0" borderId="12" xfId="2" applyFont="1" applyFill="1" applyBorder="1" applyAlignment="1">
      <alignment horizontal="center" vertical="center" wrapText="1"/>
    </xf>
    <xf numFmtId="0" fontId="13" fillId="0" borderId="10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29" fillId="0" borderId="4" xfId="2" applyFont="1" applyFill="1" applyBorder="1"/>
    <xf numFmtId="0" fontId="13" fillId="0" borderId="4" xfId="2" applyFont="1" applyFill="1" applyBorder="1" applyAlignment="1">
      <alignment horizontal="center" vertical="center" wrapText="1"/>
    </xf>
    <xf numFmtId="0" fontId="29" fillId="0" borderId="10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14" fillId="0" borderId="9" xfId="2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right" vertical="center" wrapText="1"/>
    </xf>
    <xf numFmtId="0" fontId="13" fillId="0" borderId="0" xfId="2" applyFont="1" applyFill="1" applyAlignment="1">
      <alignment horizontal="center"/>
    </xf>
    <xf numFmtId="0" fontId="15" fillId="0" borderId="0" xfId="2" applyFont="1" applyFill="1" applyAlignment="1">
      <alignment horizontal="center"/>
    </xf>
    <xf numFmtId="0" fontId="14" fillId="0" borderId="0" xfId="2" applyFont="1" applyFill="1" applyAlignment="1">
      <alignment horizontal="center" vertical="center"/>
    </xf>
    <xf numFmtId="0" fontId="14" fillId="0" borderId="1" xfId="2" applyFont="1" applyFill="1" applyBorder="1" applyAlignment="1">
      <alignment horizontal="center" vertical="center" wrapText="1"/>
    </xf>
    <xf numFmtId="0" fontId="14" fillId="0" borderId="11" xfId="2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14" fillId="0" borderId="10" xfId="2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0" fontId="18" fillId="0" borderId="4" xfId="2" applyFont="1" applyFill="1" applyBorder="1"/>
    <xf numFmtId="0" fontId="14" fillId="0" borderId="4" xfId="2" applyFont="1" applyFill="1" applyBorder="1" applyAlignment="1">
      <alignment horizontal="center" vertical="center" wrapText="1"/>
    </xf>
    <xf numFmtId="0" fontId="18" fillId="0" borderId="10" xfId="2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2" xfId="2"/>
    <cellStyle name="Обычный 3" xfId="5"/>
    <cellStyle name="Обычный 4" xfId="9"/>
    <cellStyle name="Обычный 4 2" xfId="6"/>
    <cellStyle name="Обычный 4 3" xfId="11"/>
    <cellStyle name="Обычный_прил 2" xfId="7"/>
    <cellStyle name="Процентный 4" xfId="4"/>
    <cellStyle name="Финансовый" xfId="1" builtinId="3"/>
    <cellStyle name="Финансовый 2" xfId="10"/>
    <cellStyle name="Финансовый 3" xfId="3"/>
    <cellStyle name="Финансовый 5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_raimbaeva\Desktop\&#1057;&#1057;&#1041;&#1056;%202021\&#1089;&#1089;&#1073;&#1088;%202020\&#1057;&#1057;&#1041;&#1056;%202020%20&#1079;&#1072;%20&#1075;&#1086;&#1076;%20&#1086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 "/>
      <sheetName val="прил 2"/>
      <sheetName val="прил 3 (1 прогр)"/>
      <sheetName val="прил 3 (2 прогр)"/>
      <sheetName val="прил 3(3 прогр)"/>
      <sheetName val="прил 3 (4 прогр)"/>
      <sheetName val="прил 4-1"/>
      <sheetName val="прил 4-2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G12">
            <v>58863.7</v>
          </cell>
          <cell r="H12">
            <v>22596.5</v>
          </cell>
        </row>
        <row r="23">
          <cell r="G23">
            <v>499850</v>
          </cell>
          <cell r="H23">
            <v>757077.2</v>
          </cell>
          <cell r="N23">
            <v>11023</v>
          </cell>
        </row>
        <row r="33">
          <cell r="G33">
            <v>345721.5</v>
          </cell>
          <cell r="H33">
            <v>782252.4</v>
          </cell>
        </row>
        <row r="48">
          <cell r="G48">
            <v>283626.69999999995</v>
          </cell>
          <cell r="H48">
            <v>48501.8</v>
          </cell>
        </row>
      </sheetData>
      <sheetData sheetId="7">
        <row r="21">
          <cell r="G21">
            <v>1525.1</v>
          </cell>
          <cell r="H21">
            <v>4656.3</v>
          </cell>
          <cell r="N21">
            <v>0</v>
          </cell>
        </row>
        <row r="30">
          <cell r="G30">
            <v>112552.7</v>
          </cell>
          <cell r="H30">
            <v>120068.4</v>
          </cell>
          <cell r="N30">
            <v>3033.6000000000004</v>
          </cell>
        </row>
        <row r="45">
          <cell r="G45">
            <v>123938.5</v>
          </cell>
          <cell r="H45">
            <v>127445.40000000001</v>
          </cell>
          <cell r="N45">
            <v>22737.5</v>
          </cell>
        </row>
        <row r="51">
          <cell r="G51">
            <v>506365.70000000007</v>
          </cell>
          <cell r="H51">
            <v>203496.8</v>
          </cell>
          <cell r="N51">
            <v>2310.1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S158"/>
  <sheetViews>
    <sheetView topLeftCell="A7" workbookViewId="0">
      <selection activeCell="K8" sqref="K8:K10"/>
    </sheetView>
  </sheetViews>
  <sheetFormatPr defaultColWidth="9.109375" defaultRowHeight="13.2" x14ac:dyDescent="0.25"/>
  <cols>
    <col min="1" max="3" width="6.44140625" style="43" customWidth="1"/>
    <col min="4" max="4" width="43.21875" style="43" customWidth="1"/>
    <col min="5" max="5" width="16.44140625" style="45" hidden="1" customWidth="1"/>
    <col min="6" max="6" width="16" style="45" hidden="1" customWidth="1"/>
    <col min="7" max="8" width="14.88671875" style="45" customWidth="1"/>
    <col min="9" max="9" width="16.44140625" style="45" customWidth="1"/>
    <col min="10" max="10" width="43.6640625" style="46" customWidth="1"/>
    <col min="11" max="11" width="15.44140625" style="45" customWidth="1"/>
    <col min="12" max="12" width="12" style="43" customWidth="1"/>
    <col min="13" max="13" width="14.44140625" style="43" customWidth="1"/>
    <col min="14" max="15" width="12" style="43" bestFit="1" customWidth="1"/>
    <col min="16" max="16" width="12" style="43" customWidth="1"/>
    <col min="17" max="17" width="13" style="43" customWidth="1"/>
    <col min="18" max="16384" width="9.109375" style="43"/>
  </cols>
  <sheetData>
    <row r="1" spans="1:17" s="9" customFormat="1" x14ac:dyDescent="0.25">
      <c r="A1" s="1"/>
      <c r="B1" s="2"/>
      <c r="C1" s="3"/>
      <c r="D1" s="2"/>
      <c r="E1" s="4"/>
      <c r="F1" s="4"/>
      <c r="G1" s="1"/>
      <c r="H1" s="1"/>
      <c r="I1" s="1"/>
      <c r="J1" s="5"/>
      <c r="K1" s="1"/>
      <c r="L1" s="6"/>
      <c r="M1" s="7"/>
      <c r="N1" s="7"/>
      <c r="O1" s="6"/>
      <c r="P1" s="8"/>
    </row>
    <row r="2" spans="1:17" s="9" customFormat="1" ht="13.8" x14ac:dyDescent="0.25">
      <c r="A2" s="1"/>
      <c r="B2" s="2"/>
      <c r="C2" s="3"/>
      <c r="D2" s="2"/>
      <c r="E2" s="10" t="s">
        <v>8</v>
      </c>
      <c r="F2" s="4"/>
      <c r="G2" s="1"/>
      <c r="H2" s="1"/>
      <c r="I2" s="1"/>
      <c r="J2" s="245" t="s">
        <v>275</v>
      </c>
      <c r="K2" s="245"/>
      <c r="L2" s="245"/>
      <c r="M2" s="245"/>
      <c r="N2" s="245"/>
      <c r="O2" s="245"/>
      <c r="P2" s="245"/>
    </row>
    <row r="3" spans="1:17" s="9" customFormat="1" ht="13.8" x14ac:dyDescent="0.25">
      <c r="A3" s="1"/>
      <c r="B3" s="2"/>
      <c r="C3" s="3"/>
      <c r="D3" s="90" t="s">
        <v>168</v>
      </c>
      <c r="E3" s="4"/>
      <c r="F3" s="4"/>
      <c r="G3" s="1"/>
      <c r="H3" s="1"/>
      <c r="I3" s="1"/>
      <c r="J3" s="90"/>
      <c r="K3" s="88"/>
      <c r="L3" s="88"/>
      <c r="M3" s="89"/>
      <c r="N3" s="89"/>
      <c r="O3" s="88"/>
      <c r="P3" s="89"/>
    </row>
    <row r="4" spans="1:17" s="9" customFormat="1" ht="13.8" x14ac:dyDescent="0.25">
      <c r="A4" s="107" t="s">
        <v>330</v>
      </c>
      <c r="B4" s="2"/>
      <c r="C4" s="3"/>
      <c r="D4" s="2"/>
      <c r="E4" s="4"/>
      <c r="F4" s="4"/>
      <c r="G4" s="1"/>
      <c r="H4" s="1"/>
      <c r="I4" s="1"/>
      <c r="J4" s="5"/>
      <c r="K4" s="1"/>
      <c r="L4" s="6"/>
      <c r="M4" s="6"/>
      <c r="N4" s="7"/>
      <c r="O4" s="6"/>
      <c r="P4" s="8"/>
    </row>
    <row r="5" spans="1:17" s="9" customFormat="1" x14ac:dyDescent="0.25">
      <c r="A5" s="11"/>
      <c r="B5" s="12"/>
      <c r="C5" s="12"/>
      <c r="D5" s="13"/>
      <c r="E5" s="4"/>
      <c r="F5" s="4"/>
      <c r="G5" s="1"/>
      <c r="H5" s="1"/>
      <c r="I5" s="1"/>
      <c r="J5" s="5"/>
      <c r="K5" s="1"/>
      <c r="L5" s="6"/>
      <c r="M5" s="6"/>
      <c r="N5" s="7"/>
      <c r="O5" s="7"/>
      <c r="P5" s="6"/>
    </row>
    <row r="6" spans="1:17" s="9" customFormat="1" ht="12.75" customHeight="1" x14ac:dyDescent="0.25">
      <c r="A6" s="246" t="s">
        <v>276</v>
      </c>
      <c r="B6" s="246"/>
      <c r="C6" s="246"/>
      <c r="D6" s="246"/>
      <c r="E6" s="246"/>
      <c r="F6" s="246"/>
      <c r="G6" s="246"/>
      <c r="H6" s="246"/>
      <c r="I6" s="246"/>
      <c r="J6" s="5"/>
      <c r="K6" s="1"/>
      <c r="L6" s="6"/>
      <c r="M6" s="6"/>
      <c r="N6" s="7"/>
      <c r="O6" s="7"/>
      <c r="P6" s="6"/>
    </row>
    <row r="7" spans="1:17" s="9" customFormat="1" x14ac:dyDescent="0.25">
      <c r="A7" s="14"/>
      <c r="B7" s="15"/>
      <c r="C7" s="16"/>
      <c r="D7" s="15"/>
      <c r="E7" s="17"/>
      <c r="F7" s="17"/>
      <c r="G7" s="14"/>
      <c r="H7" s="14"/>
      <c r="I7" s="14"/>
      <c r="J7" s="18"/>
      <c r="K7" s="14"/>
    </row>
    <row r="8" spans="1:17" s="19" customFormat="1" ht="12.75" customHeight="1" x14ac:dyDescent="0.25">
      <c r="A8" s="247" t="s">
        <v>6</v>
      </c>
      <c r="B8" s="247" t="s">
        <v>9</v>
      </c>
      <c r="C8" s="247" t="s">
        <v>7</v>
      </c>
      <c r="D8" s="248" t="s">
        <v>10</v>
      </c>
      <c r="E8" s="248"/>
      <c r="F8" s="248"/>
      <c r="G8" s="248"/>
      <c r="H8" s="248"/>
      <c r="I8" s="248"/>
      <c r="J8" s="249" t="s">
        <v>11</v>
      </c>
      <c r="K8" s="248" t="s">
        <v>0</v>
      </c>
      <c r="L8" s="248"/>
      <c r="M8" s="248" t="s">
        <v>1</v>
      </c>
      <c r="N8" s="321" t="s">
        <v>2</v>
      </c>
      <c r="O8" s="322"/>
      <c r="P8" s="322"/>
      <c r="Q8" s="323"/>
    </row>
    <row r="9" spans="1:17" s="19" customFormat="1" x14ac:dyDescent="0.25">
      <c r="A9" s="247"/>
      <c r="B9" s="247"/>
      <c r="C9" s="247"/>
      <c r="D9" s="248"/>
      <c r="E9" s="248"/>
      <c r="F9" s="248"/>
      <c r="G9" s="248"/>
      <c r="H9" s="248"/>
      <c r="I9" s="248"/>
      <c r="J9" s="250"/>
      <c r="K9" s="248"/>
      <c r="L9" s="248"/>
      <c r="M9" s="248"/>
      <c r="N9" s="324"/>
      <c r="O9" s="325"/>
      <c r="P9" s="325"/>
      <c r="Q9" s="326"/>
    </row>
    <row r="10" spans="1:17" s="21" customFormat="1" ht="36" customHeight="1" x14ac:dyDescent="0.25">
      <c r="A10" s="247"/>
      <c r="B10" s="247"/>
      <c r="C10" s="247"/>
      <c r="D10" s="248"/>
      <c r="E10" s="91" t="s">
        <v>13</v>
      </c>
      <c r="F10" s="91" t="s">
        <v>14</v>
      </c>
      <c r="G10" s="91" t="s">
        <v>15</v>
      </c>
      <c r="H10" s="102" t="s">
        <v>16</v>
      </c>
      <c r="I10" s="91" t="s">
        <v>281</v>
      </c>
      <c r="J10" s="251"/>
      <c r="K10" s="248"/>
      <c r="L10" s="20" t="s">
        <v>12</v>
      </c>
      <c r="M10" s="20" t="s">
        <v>13</v>
      </c>
      <c r="N10" s="20" t="s">
        <v>14</v>
      </c>
      <c r="O10" s="20" t="s">
        <v>15</v>
      </c>
      <c r="P10" s="20" t="s">
        <v>16</v>
      </c>
      <c r="Q10" s="214" t="s">
        <v>316</v>
      </c>
    </row>
    <row r="11" spans="1:17" s="86" customFormat="1" ht="23.25" customHeight="1" x14ac:dyDescent="0.25">
      <c r="A11" s="327" t="s">
        <v>327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9"/>
    </row>
    <row r="12" spans="1:17" s="22" customFormat="1" x14ac:dyDescent="0.25">
      <c r="A12" s="252">
        <v>1</v>
      </c>
      <c r="B12" s="253"/>
      <c r="C12" s="254"/>
      <c r="D12" s="253" t="s">
        <v>17</v>
      </c>
      <c r="E12" s="255">
        <v>665818.24100000004</v>
      </c>
      <c r="F12" s="255">
        <v>775592.24100000004</v>
      </c>
      <c r="G12" s="255">
        <v>849655.64100000006</v>
      </c>
      <c r="H12" s="255">
        <v>855777.64100000006</v>
      </c>
      <c r="I12" s="255">
        <v>855777.64100000006</v>
      </c>
      <c r="J12" s="253" t="s">
        <v>18</v>
      </c>
      <c r="K12" s="256" t="s">
        <v>19</v>
      </c>
      <c r="L12" s="256"/>
      <c r="M12" s="256"/>
      <c r="N12" s="256"/>
      <c r="O12" s="256"/>
      <c r="P12" s="256"/>
      <c r="Q12" s="256"/>
    </row>
    <row r="13" spans="1:17" s="22" customFormat="1" x14ac:dyDescent="0.25">
      <c r="A13" s="252"/>
      <c r="B13" s="253"/>
      <c r="C13" s="254"/>
      <c r="D13" s="253"/>
      <c r="E13" s="255"/>
      <c r="F13" s="255"/>
      <c r="G13" s="255"/>
      <c r="H13" s="255"/>
      <c r="I13" s="255"/>
      <c r="J13" s="253"/>
      <c r="K13" s="256"/>
      <c r="L13" s="256"/>
      <c r="M13" s="256"/>
      <c r="N13" s="256"/>
      <c r="O13" s="256"/>
      <c r="P13" s="256"/>
      <c r="Q13" s="256"/>
    </row>
    <row r="14" spans="1:17" s="22" customFormat="1" ht="21.75" customHeight="1" x14ac:dyDescent="0.25">
      <c r="A14" s="253"/>
      <c r="B14" s="253"/>
      <c r="C14" s="254"/>
      <c r="D14" s="253"/>
      <c r="E14" s="255"/>
      <c r="F14" s="255"/>
      <c r="G14" s="255"/>
      <c r="H14" s="255"/>
      <c r="I14" s="255"/>
      <c r="J14" s="108" t="s">
        <v>20</v>
      </c>
      <c r="K14" s="109" t="s">
        <v>21</v>
      </c>
      <c r="L14" s="109"/>
      <c r="M14" s="109"/>
      <c r="N14" s="109"/>
      <c r="O14" s="109"/>
      <c r="P14" s="109"/>
      <c r="Q14" s="211"/>
    </row>
    <row r="15" spans="1:17" s="22" customFormat="1" ht="42.6" customHeight="1" x14ac:dyDescent="0.25">
      <c r="A15" s="253"/>
      <c r="B15" s="253"/>
      <c r="C15" s="254"/>
      <c r="D15" s="253"/>
      <c r="E15" s="255"/>
      <c r="F15" s="255"/>
      <c r="G15" s="255"/>
      <c r="H15" s="255"/>
      <c r="I15" s="255"/>
      <c r="J15" s="108" t="s">
        <v>22</v>
      </c>
      <c r="K15" s="109" t="s">
        <v>21</v>
      </c>
      <c r="L15" s="109"/>
      <c r="M15" s="109"/>
      <c r="N15" s="109"/>
      <c r="O15" s="109"/>
      <c r="P15" s="109"/>
      <c r="Q15" s="211"/>
    </row>
    <row r="16" spans="1:17" s="22" customFormat="1" ht="19.5" customHeight="1" x14ac:dyDescent="0.25">
      <c r="A16" s="23"/>
      <c r="B16" s="24">
        <v>1</v>
      </c>
      <c r="C16" s="25"/>
      <c r="D16" s="26" t="s">
        <v>23</v>
      </c>
      <c r="E16" s="230">
        <v>49719.8</v>
      </c>
      <c r="F16" s="221">
        <v>61523.9</v>
      </c>
      <c r="G16" s="221">
        <v>63373.899999999994</v>
      </c>
      <c r="H16" s="221">
        <v>63373.899999999994</v>
      </c>
      <c r="I16" s="221">
        <v>63373.899999999994</v>
      </c>
      <c r="J16" s="95"/>
      <c r="K16" s="27"/>
      <c r="L16" s="98"/>
      <c r="M16" s="98"/>
      <c r="N16" s="98"/>
      <c r="O16" s="98"/>
      <c r="P16" s="98"/>
      <c r="Q16" s="36"/>
    </row>
    <row r="17" spans="1:17" s="22" customFormat="1" ht="28.5" customHeight="1" x14ac:dyDescent="0.25">
      <c r="A17" s="23"/>
      <c r="B17" s="24">
        <v>2</v>
      </c>
      <c r="C17" s="97"/>
      <c r="D17" s="213" t="s">
        <v>328</v>
      </c>
      <c r="E17" s="99">
        <v>616098.44099999999</v>
      </c>
      <c r="F17" s="99">
        <v>714068.34100000001</v>
      </c>
      <c r="G17" s="99">
        <v>786281.74100000004</v>
      </c>
      <c r="H17" s="101">
        <v>792403.74100000004</v>
      </c>
      <c r="I17" s="99">
        <v>792403.74100000004</v>
      </c>
      <c r="J17" s="95"/>
      <c r="K17" s="27"/>
      <c r="L17" s="28"/>
      <c r="M17" s="28"/>
      <c r="N17" s="28"/>
      <c r="O17" s="28"/>
      <c r="P17" s="28"/>
      <c r="Q17" s="36"/>
    </row>
    <row r="18" spans="1:17" s="22" customFormat="1" ht="49.5" customHeight="1" x14ac:dyDescent="0.25">
      <c r="A18" s="110" t="s">
        <v>24</v>
      </c>
      <c r="B18" s="110"/>
      <c r="C18" s="110"/>
      <c r="D18" s="111" t="s">
        <v>25</v>
      </c>
      <c r="E18" s="112">
        <v>1008363.8111</v>
      </c>
      <c r="F18" s="112">
        <v>4601218.91</v>
      </c>
      <c r="G18" s="112">
        <v>1160096.3</v>
      </c>
      <c r="H18" s="112">
        <v>1003557.5000000001</v>
      </c>
      <c r="I18" s="112">
        <v>1003557.5000000001</v>
      </c>
      <c r="J18" s="108"/>
      <c r="K18" s="109"/>
      <c r="L18" s="113"/>
      <c r="M18" s="113"/>
      <c r="N18" s="113"/>
      <c r="O18" s="113"/>
      <c r="P18" s="113"/>
      <c r="Q18" s="231"/>
    </row>
    <row r="19" spans="1:17" s="22" customFormat="1" ht="49.5" customHeight="1" x14ac:dyDescent="0.25">
      <c r="A19" s="257"/>
      <c r="B19" s="257" t="s">
        <v>26</v>
      </c>
      <c r="C19" s="257"/>
      <c r="D19" s="275" t="s">
        <v>27</v>
      </c>
      <c r="E19" s="260">
        <v>18429.3</v>
      </c>
      <c r="F19" s="260">
        <v>31819.7</v>
      </c>
      <c r="G19" s="260">
        <v>31819.7</v>
      </c>
      <c r="H19" s="260">
        <v>31819.7</v>
      </c>
      <c r="I19" s="260">
        <v>31819.7</v>
      </c>
      <c r="J19" s="147" t="s">
        <v>28</v>
      </c>
      <c r="K19" s="27" t="s">
        <v>29</v>
      </c>
      <c r="L19" s="31">
        <v>4</v>
      </c>
      <c r="M19" s="31">
        <v>5</v>
      </c>
      <c r="N19" s="31">
        <v>7</v>
      </c>
      <c r="O19" s="31">
        <v>7</v>
      </c>
      <c r="P19" s="31">
        <v>8</v>
      </c>
      <c r="Q19" s="31">
        <v>8</v>
      </c>
    </row>
    <row r="20" spans="1:17" s="22" customFormat="1" ht="49.5" customHeight="1" x14ac:dyDescent="0.25">
      <c r="A20" s="258"/>
      <c r="B20" s="258"/>
      <c r="C20" s="258"/>
      <c r="D20" s="277"/>
      <c r="E20" s="261"/>
      <c r="F20" s="261"/>
      <c r="G20" s="261"/>
      <c r="H20" s="261"/>
      <c r="I20" s="261"/>
      <c r="J20" s="147" t="s">
        <v>30</v>
      </c>
      <c r="K20" s="27" t="s">
        <v>31</v>
      </c>
      <c r="L20" s="31">
        <v>3</v>
      </c>
      <c r="M20" s="31">
        <v>3</v>
      </c>
      <c r="N20" s="31">
        <v>3</v>
      </c>
      <c r="O20" s="31">
        <v>3</v>
      </c>
      <c r="P20" s="31">
        <v>3</v>
      </c>
      <c r="Q20" s="31">
        <v>3</v>
      </c>
    </row>
    <row r="21" spans="1:17" s="22" customFormat="1" ht="32.25" customHeight="1" x14ac:dyDescent="0.25">
      <c r="A21" s="258"/>
      <c r="B21" s="258"/>
      <c r="C21" s="258"/>
      <c r="D21" s="277"/>
      <c r="E21" s="261"/>
      <c r="F21" s="261"/>
      <c r="G21" s="261"/>
      <c r="H21" s="261"/>
      <c r="I21" s="261"/>
      <c r="J21" s="147" t="s">
        <v>32</v>
      </c>
      <c r="K21" s="27" t="s">
        <v>33</v>
      </c>
      <c r="L21" s="31">
        <v>10</v>
      </c>
      <c r="M21" s="31">
        <v>10</v>
      </c>
      <c r="N21" s="31">
        <v>10</v>
      </c>
      <c r="O21" s="31">
        <v>15</v>
      </c>
      <c r="P21" s="31">
        <v>15</v>
      </c>
      <c r="Q21" s="31">
        <v>15</v>
      </c>
    </row>
    <row r="22" spans="1:17" s="22" customFormat="1" ht="31.5" customHeight="1" x14ac:dyDescent="0.25">
      <c r="A22" s="258"/>
      <c r="B22" s="258"/>
      <c r="C22" s="258"/>
      <c r="D22" s="277"/>
      <c r="E22" s="261"/>
      <c r="F22" s="261"/>
      <c r="G22" s="261"/>
      <c r="H22" s="261"/>
      <c r="I22" s="261"/>
      <c r="J22" s="145"/>
      <c r="K22" s="148"/>
      <c r="L22" s="158"/>
      <c r="M22" s="158"/>
      <c r="N22" s="39"/>
      <c r="O22" s="39"/>
      <c r="P22" s="39"/>
      <c r="Q22" s="39"/>
    </row>
    <row r="23" spans="1:17" s="22" customFormat="1" x14ac:dyDescent="0.25">
      <c r="A23" s="259"/>
      <c r="B23" s="259"/>
      <c r="C23" s="259"/>
      <c r="D23" s="276"/>
      <c r="E23" s="262"/>
      <c r="F23" s="262"/>
      <c r="G23" s="262"/>
      <c r="H23" s="262"/>
      <c r="I23" s="262"/>
      <c r="J23" s="95"/>
      <c r="K23" s="27"/>
      <c r="L23" s="31"/>
      <c r="M23" s="31"/>
      <c r="N23" s="31"/>
      <c r="O23" s="31"/>
      <c r="P23" s="31"/>
      <c r="Q23" s="31"/>
    </row>
    <row r="24" spans="1:17" s="22" customFormat="1" ht="26.4" x14ac:dyDescent="0.25">
      <c r="A24" s="257"/>
      <c r="B24" s="257" t="s">
        <v>34</v>
      </c>
      <c r="C24" s="257"/>
      <c r="D24" s="275" t="s">
        <v>35</v>
      </c>
      <c r="E24" s="260">
        <v>115229.2</v>
      </c>
      <c r="F24" s="260">
        <v>115229.2</v>
      </c>
      <c r="G24" s="260">
        <v>115229.2</v>
      </c>
      <c r="H24" s="260">
        <v>115229.2</v>
      </c>
      <c r="I24" s="260">
        <v>115229.2</v>
      </c>
      <c r="J24" s="147" t="s">
        <v>36</v>
      </c>
      <c r="K24" s="27" t="s">
        <v>37</v>
      </c>
      <c r="L24" s="158">
        <v>94.2</v>
      </c>
      <c r="M24" s="158">
        <v>88</v>
      </c>
      <c r="N24" s="32" t="s">
        <v>38</v>
      </c>
      <c r="O24" s="32" t="s">
        <v>38</v>
      </c>
      <c r="P24" s="32" t="s">
        <v>38</v>
      </c>
      <c r="Q24" s="32" t="s">
        <v>317</v>
      </c>
    </row>
    <row r="25" spans="1:17" s="22" customFormat="1" ht="61.5" customHeight="1" x14ac:dyDescent="0.25">
      <c r="A25" s="259"/>
      <c r="B25" s="259"/>
      <c r="C25" s="259"/>
      <c r="D25" s="276"/>
      <c r="E25" s="262"/>
      <c r="F25" s="262"/>
      <c r="G25" s="262"/>
      <c r="H25" s="262"/>
      <c r="I25" s="262"/>
      <c r="J25" s="95"/>
      <c r="K25" s="27"/>
      <c r="L25" s="32"/>
      <c r="M25" s="32"/>
      <c r="N25" s="32"/>
      <c r="O25" s="32"/>
      <c r="P25" s="32"/>
      <c r="Q25" s="32"/>
    </row>
    <row r="26" spans="1:17" s="22" customFormat="1" ht="52.8" x14ac:dyDescent="0.25">
      <c r="A26" s="257"/>
      <c r="B26" s="257" t="s">
        <v>40</v>
      </c>
      <c r="C26" s="257"/>
      <c r="D26" s="270" t="s">
        <v>41</v>
      </c>
      <c r="E26" s="272">
        <v>629971.88828000007</v>
      </c>
      <c r="F26" s="272">
        <v>4036497.7100000004</v>
      </c>
      <c r="G26" s="272">
        <v>653984.10000000009</v>
      </c>
      <c r="H26" s="272">
        <v>653986.10000000009</v>
      </c>
      <c r="I26" s="272">
        <v>653986.10000000009</v>
      </c>
      <c r="J26" s="147" t="s">
        <v>42</v>
      </c>
      <c r="K26" s="27" t="s">
        <v>43</v>
      </c>
      <c r="L26" s="32" t="s">
        <v>44</v>
      </c>
      <c r="M26" s="32" t="s">
        <v>44</v>
      </c>
      <c r="N26" s="32" t="s">
        <v>329</v>
      </c>
      <c r="O26" s="32" t="s">
        <v>44</v>
      </c>
      <c r="P26" s="32" t="s">
        <v>44</v>
      </c>
      <c r="Q26" s="32" t="s">
        <v>44</v>
      </c>
    </row>
    <row r="27" spans="1:17" s="22" customFormat="1" ht="26.4" x14ac:dyDescent="0.25">
      <c r="A27" s="258"/>
      <c r="B27" s="258"/>
      <c r="C27" s="258"/>
      <c r="D27" s="271"/>
      <c r="E27" s="273"/>
      <c r="F27" s="273"/>
      <c r="G27" s="273">
        <v>653984.10000000009</v>
      </c>
      <c r="H27" s="273">
        <v>653986.10000000009</v>
      </c>
      <c r="I27" s="273">
        <v>653986.10000000009</v>
      </c>
      <c r="J27" s="147" t="s">
        <v>45</v>
      </c>
      <c r="K27" s="27" t="s">
        <v>46</v>
      </c>
      <c r="L27" s="148">
        <v>77.2</v>
      </c>
      <c r="M27" s="148">
        <v>52.8</v>
      </c>
      <c r="N27" s="27">
        <v>31.01</v>
      </c>
      <c r="O27" s="27">
        <v>89.2</v>
      </c>
      <c r="P27" s="27">
        <v>87.5</v>
      </c>
      <c r="Q27" s="27">
        <v>87.5</v>
      </c>
    </row>
    <row r="28" spans="1:17" s="22" customFormat="1" ht="37.5" customHeight="1" x14ac:dyDescent="0.25">
      <c r="A28" s="258"/>
      <c r="B28" s="258"/>
      <c r="C28" s="258"/>
      <c r="D28" s="271"/>
      <c r="E28" s="273"/>
      <c r="F28" s="273"/>
      <c r="G28" s="273">
        <v>653984.10000000009</v>
      </c>
      <c r="H28" s="273">
        <v>653986.10000000009</v>
      </c>
      <c r="I28" s="273">
        <v>653986.10000000009</v>
      </c>
      <c r="J28" s="147" t="s">
        <v>47</v>
      </c>
      <c r="K28" s="27" t="s">
        <v>48</v>
      </c>
      <c r="L28" s="148">
        <v>250</v>
      </c>
      <c r="M28" s="97">
        <v>250</v>
      </c>
      <c r="N28" s="33">
        <v>250</v>
      </c>
      <c r="O28" s="33">
        <v>250</v>
      </c>
      <c r="P28" s="33">
        <v>250</v>
      </c>
      <c r="Q28" s="33">
        <v>250</v>
      </c>
    </row>
    <row r="29" spans="1:17" s="22" customFormat="1" ht="47.25" customHeight="1" x14ac:dyDescent="0.25">
      <c r="A29" s="258"/>
      <c r="B29" s="258"/>
      <c r="C29" s="258"/>
      <c r="D29" s="271"/>
      <c r="E29" s="273"/>
      <c r="F29" s="273"/>
      <c r="G29" s="273">
        <v>653984.10000000009</v>
      </c>
      <c r="H29" s="273">
        <v>653986.10000000009</v>
      </c>
      <c r="I29" s="273">
        <v>653986.10000000009</v>
      </c>
      <c r="J29" s="147" t="s">
        <v>49</v>
      </c>
      <c r="K29" s="27" t="s">
        <v>19</v>
      </c>
      <c r="L29" s="222">
        <v>95</v>
      </c>
      <c r="M29" s="222">
        <v>97.1</v>
      </c>
      <c r="N29" s="34">
        <v>75</v>
      </c>
      <c r="O29" s="34">
        <v>85</v>
      </c>
      <c r="P29" s="34">
        <v>85</v>
      </c>
      <c r="Q29" s="34">
        <v>85</v>
      </c>
    </row>
    <row r="30" spans="1:17" s="22" customFormat="1" ht="54" customHeight="1" x14ac:dyDescent="0.25">
      <c r="A30" s="258"/>
      <c r="B30" s="258"/>
      <c r="C30" s="258"/>
      <c r="D30" s="271"/>
      <c r="E30" s="273"/>
      <c r="F30" s="273"/>
      <c r="G30" s="273">
        <v>653984.10000000009</v>
      </c>
      <c r="H30" s="273">
        <v>653986.10000000009</v>
      </c>
      <c r="I30" s="273">
        <v>653986.10000000009</v>
      </c>
      <c r="J30" s="147" t="s">
        <v>50</v>
      </c>
      <c r="K30" s="27" t="s">
        <v>19</v>
      </c>
      <c r="L30" s="27">
        <v>56</v>
      </c>
      <c r="M30" s="34">
        <v>60</v>
      </c>
      <c r="N30" s="34">
        <v>64</v>
      </c>
      <c r="O30" s="34">
        <v>75</v>
      </c>
      <c r="P30" s="34">
        <v>90</v>
      </c>
      <c r="Q30" s="34">
        <v>90</v>
      </c>
    </row>
    <row r="31" spans="1:17" s="22" customFormat="1" ht="26.4" x14ac:dyDescent="0.25">
      <c r="A31" s="258"/>
      <c r="B31" s="258"/>
      <c r="C31" s="258"/>
      <c r="D31" s="271"/>
      <c r="E31" s="273"/>
      <c r="F31" s="273"/>
      <c r="G31" s="273">
        <v>653984.10000000009</v>
      </c>
      <c r="H31" s="273">
        <v>653986.10000000009</v>
      </c>
      <c r="I31" s="273">
        <v>653986.10000000009</v>
      </c>
      <c r="J31" s="147" t="s">
        <v>51</v>
      </c>
      <c r="K31" s="27" t="s">
        <v>19</v>
      </c>
      <c r="L31" s="35">
        <v>82</v>
      </c>
      <c r="M31" s="35">
        <v>82</v>
      </c>
      <c r="N31" s="35">
        <v>82</v>
      </c>
      <c r="O31" s="35">
        <v>82</v>
      </c>
      <c r="P31" s="35">
        <v>82</v>
      </c>
      <c r="Q31" s="35">
        <v>82</v>
      </c>
    </row>
    <row r="32" spans="1:17" s="22" customFormat="1" x14ac:dyDescent="0.25">
      <c r="A32" s="258"/>
      <c r="B32" s="258"/>
      <c r="C32" s="258"/>
      <c r="D32" s="271"/>
      <c r="E32" s="273"/>
      <c r="F32" s="273"/>
      <c r="G32" s="273">
        <v>653984.10000000009</v>
      </c>
      <c r="H32" s="273">
        <v>653986.10000000009</v>
      </c>
      <c r="I32" s="273">
        <v>653986.10000000009</v>
      </c>
      <c r="J32" s="145" t="s">
        <v>52</v>
      </c>
      <c r="K32" s="148" t="s">
        <v>19</v>
      </c>
      <c r="L32" s="27"/>
      <c r="M32" s="34"/>
      <c r="N32" s="34">
        <v>32.700000000000003</v>
      </c>
      <c r="O32" s="34"/>
      <c r="P32" s="34"/>
      <c r="Q32" s="36"/>
    </row>
    <row r="33" spans="1:17" s="22" customFormat="1" x14ac:dyDescent="0.25">
      <c r="A33" s="258"/>
      <c r="B33" s="258"/>
      <c r="C33" s="258"/>
      <c r="D33" s="271"/>
      <c r="E33" s="273"/>
      <c r="F33" s="273"/>
      <c r="G33" s="273">
        <v>653984.10000000009</v>
      </c>
      <c r="H33" s="273">
        <v>653986.10000000009</v>
      </c>
      <c r="I33" s="273">
        <v>653986.10000000009</v>
      </c>
      <c r="J33" s="145" t="s">
        <v>53</v>
      </c>
      <c r="K33" s="148" t="s">
        <v>19</v>
      </c>
      <c r="L33" s="27"/>
      <c r="M33" s="34"/>
      <c r="N33" s="34"/>
      <c r="O33" s="34"/>
      <c r="P33" s="34"/>
      <c r="Q33" s="36"/>
    </row>
    <row r="34" spans="1:17" s="22" customFormat="1" ht="58.5" customHeight="1" x14ac:dyDescent="0.25">
      <c r="A34" s="259"/>
      <c r="B34" s="259"/>
      <c r="C34" s="259"/>
      <c r="D34" s="271"/>
      <c r="E34" s="274"/>
      <c r="F34" s="274"/>
      <c r="G34" s="274">
        <v>653984.10000000009</v>
      </c>
      <c r="H34" s="274">
        <v>653986.10000000009</v>
      </c>
      <c r="I34" s="274">
        <v>653986.10000000009</v>
      </c>
      <c r="J34" s="95"/>
      <c r="K34" s="27"/>
      <c r="L34" s="35"/>
      <c r="M34" s="35"/>
      <c r="N34" s="35"/>
      <c r="O34" s="35"/>
      <c r="P34" s="35"/>
      <c r="Q34" s="36"/>
    </row>
    <row r="35" spans="1:17" s="22" customFormat="1" ht="57.75" customHeight="1" x14ac:dyDescent="0.25">
      <c r="A35" s="100"/>
      <c r="B35" s="100" t="s">
        <v>54</v>
      </c>
      <c r="C35" s="100"/>
      <c r="D35" s="30" t="s">
        <v>55</v>
      </c>
      <c r="E35" s="99">
        <v>150754.02943999998</v>
      </c>
      <c r="F35" s="99">
        <v>412672.30000000005</v>
      </c>
      <c r="G35" s="99">
        <v>354063.3</v>
      </c>
      <c r="H35" s="101">
        <v>197522.5</v>
      </c>
      <c r="I35" s="99">
        <v>197522.5</v>
      </c>
      <c r="J35" s="147" t="s">
        <v>56</v>
      </c>
      <c r="K35" s="27" t="s">
        <v>57</v>
      </c>
      <c r="L35" s="27">
        <v>100</v>
      </c>
      <c r="M35" s="31">
        <v>120</v>
      </c>
      <c r="N35" s="31">
        <v>180</v>
      </c>
      <c r="O35" s="31">
        <v>200</v>
      </c>
      <c r="P35" s="31">
        <v>200</v>
      </c>
      <c r="Q35" s="31">
        <v>201</v>
      </c>
    </row>
    <row r="36" spans="1:17" s="22" customFormat="1" ht="60" customHeight="1" x14ac:dyDescent="0.25">
      <c r="A36" s="257"/>
      <c r="B36" s="257" t="s">
        <v>58</v>
      </c>
      <c r="C36" s="257"/>
      <c r="D36" s="284" t="s">
        <v>59</v>
      </c>
      <c r="E36" s="257">
        <v>3000</v>
      </c>
      <c r="F36" s="257">
        <v>5000</v>
      </c>
      <c r="G36" s="257">
        <v>5000</v>
      </c>
      <c r="H36" s="257" t="s">
        <v>286</v>
      </c>
      <c r="I36" s="257">
        <v>5000</v>
      </c>
      <c r="J36" s="147" t="s">
        <v>60</v>
      </c>
      <c r="K36" s="27" t="s">
        <v>29</v>
      </c>
      <c r="L36" s="27" t="s">
        <v>61</v>
      </c>
      <c r="M36" s="34" t="s">
        <v>61</v>
      </c>
      <c r="N36" s="34" t="s">
        <v>61</v>
      </c>
      <c r="O36" s="34" t="s">
        <v>62</v>
      </c>
      <c r="P36" s="34" t="s">
        <v>63</v>
      </c>
      <c r="Q36" s="34" t="s">
        <v>63</v>
      </c>
    </row>
    <row r="37" spans="1:17" s="22" customFormat="1" ht="36.75" customHeight="1" x14ac:dyDescent="0.25">
      <c r="A37" s="258"/>
      <c r="B37" s="258"/>
      <c r="C37" s="258"/>
      <c r="D37" s="285"/>
      <c r="E37" s="258"/>
      <c r="F37" s="258"/>
      <c r="G37" s="258"/>
      <c r="H37" s="258"/>
      <c r="I37" s="258"/>
      <c r="J37" s="147" t="s">
        <v>64</v>
      </c>
      <c r="K37" s="27" t="s">
        <v>65</v>
      </c>
      <c r="L37" s="36"/>
      <c r="M37" s="36"/>
      <c r="N37" s="36"/>
      <c r="O37" s="36"/>
      <c r="P37" s="36"/>
      <c r="Q37" s="36"/>
    </row>
    <row r="38" spans="1:17" s="22" customFormat="1" ht="39.75" customHeight="1" x14ac:dyDescent="0.25">
      <c r="A38" s="258"/>
      <c r="B38" s="258"/>
      <c r="C38" s="258"/>
      <c r="D38" s="285"/>
      <c r="E38" s="258"/>
      <c r="F38" s="258"/>
      <c r="G38" s="258"/>
      <c r="H38" s="258"/>
      <c r="I38" s="258"/>
      <c r="J38" s="95"/>
      <c r="K38" s="27"/>
      <c r="L38" s="34"/>
      <c r="M38" s="34"/>
      <c r="N38" s="34"/>
      <c r="O38" s="34"/>
      <c r="P38" s="34"/>
      <c r="Q38" s="36"/>
    </row>
    <row r="39" spans="1:17" s="22" customFormat="1" ht="39" customHeight="1" x14ac:dyDescent="0.25">
      <c r="A39" s="258"/>
      <c r="B39" s="258"/>
      <c r="C39" s="258"/>
      <c r="D39" s="285"/>
      <c r="E39" s="258"/>
      <c r="F39" s="258"/>
      <c r="G39" s="258"/>
      <c r="H39" s="258"/>
      <c r="I39" s="258"/>
      <c r="J39" s="95"/>
      <c r="K39" s="27"/>
      <c r="L39" s="34"/>
      <c r="M39" s="34"/>
      <c r="N39" s="34"/>
      <c r="O39" s="34"/>
      <c r="P39" s="34"/>
      <c r="Q39" s="36"/>
    </row>
    <row r="40" spans="1:17" s="22" customFormat="1" ht="83.25" customHeight="1" x14ac:dyDescent="0.25">
      <c r="A40" s="259"/>
      <c r="B40" s="259"/>
      <c r="C40" s="259"/>
      <c r="D40" s="286"/>
      <c r="E40" s="259"/>
      <c r="F40" s="259"/>
      <c r="G40" s="259"/>
      <c r="H40" s="259"/>
      <c r="I40" s="259"/>
      <c r="J40" s="95"/>
      <c r="K40" s="27"/>
      <c r="L40" s="36"/>
      <c r="M40" s="36"/>
      <c r="N40" s="36"/>
      <c r="O40" s="36"/>
      <c r="P40" s="36"/>
      <c r="Q40" s="36"/>
    </row>
    <row r="41" spans="1:17" s="22" customFormat="1" ht="98.25" customHeight="1" x14ac:dyDescent="0.25">
      <c r="A41" s="114" t="s">
        <v>66</v>
      </c>
      <c r="B41" s="114"/>
      <c r="C41" s="114"/>
      <c r="D41" s="111" t="s">
        <v>67</v>
      </c>
      <c r="E41" s="115">
        <v>1421245.6996299999</v>
      </c>
      <c r="F41" s="116">
        <v>2186237.5</v>
      </c>
      <c r="G41" s="116">
        <v>2544063.6</v>
      </c>
      <c r="H41" s="116">
        <v>3324931.7999999993</v>
      </c>
      <c r="I41" s="116">
        <v>3324931.7999999993</v>
      </c>
      <c r="J41" s="108"/>
      <c r="K41" s="109"/>
      <c r="L41" s="112"/>
      <c r="M41" s="112"/>
      <c r="N41" s="112"/>
      <c r="O41" s="112"/>
      <c r="P41" s="112"/>
      <c r="Q41" s="212"/>
    </row>
    <row r="42" spans="1:17" s="22" customFormat="1" ht="43.5" customHeight="1" x14ac:dyDescent="0.25">
      <c r="A42" s="257"/>
      <c r="B42" s="257" t="s">
        <v>26</v>
      </c>
      <c r="C42" s="257"/>
      <c r="D42" s="278" t="s">
        <v>68</v>
      </c>
      <c r="E42" s="257">
        <v>33594.1</v>
      </c>
      <c r="F42" s="281">
        <v>229884.69999999998</v>
      </c>
      <c r="G42" s="281">
        <v>873934.70000000007</v>
      </c>
      <c r="H42" s="281">
        <v>1630215.9</v>
      </c>
      <c r="I42" s="281">
        <v>1630215.9</v>
      </c>
      <c r="J42" s="147" t="s">
        <v>69</v>
      </c>
      <c r="K42" s="27" t="s">
        <v>70</v>
      </c>
      <c r="L42" s="27">
        <v>4.3</v>
      </c>
      <c r="M42" s="27" t="s">
        <v>71</v>
      </c>
      <c r="N42" s="27" t="s">
        <v>71</v>
      </c>
      <c r="O42" s="27" t="s">
        <v>71</v>
      </c>
      <c r="P42" s="27" t="s">
        <v>71</v>
      </c>
      <c r="Q42" s="27" t="s">
        <v>71</v>
      </c>
    </row>
    <row r="43" spans="1:17" s="22" customFormat="1" ht="48" customHeight="1" x14ac:dyDescent="0.25">
      <c r="A43" s="258"/>
      <c r="B43" s="258"/>
      <c r="C43" s="258"/>
      <c r="D43" s="279"/>
      <c r="E43" s="258"/>
      <c r="F43" s="282"/>
      <c r="G43" s="282">
        <v>873934.70000000007</v>
      </c>
      <c r="H43" s="282">
        <v>1630215.9</v>
      </c>
      <c r="I43" s="282">
        <v>1630215.9</v>
      </c>
      <c r="J43" s="147" t="s">
        <v>72</v>
      </c>
      <c r="K43" s="27" t="s">
        <v>70</v>
      </c>
      <c r="L43" s="39">
        <v>0.45</v>
      </c>
      <c r="M43" s="39">
        <v>0.47</v>
      </c>
      <c r="N43" s="39">
        <v>0.51</v>
      </c>
      <c r="O43" s="39">
        <v>0.55000000000000004</v>
      </c>
      <c r="P43" s="39">
        <v>0.6</v>
      </c>
      <c r="Q43" s="39">
        <v>0.62</v>
      </c>
    </row>
    <row r="44" spans="1:17" s="22" customFormat="1" ht="45" customHeight="1" x14ac:dyDescent="0.25">
      <c r="A44" s="258"/>
      <c r="B44" s="258"/>
      <c r="C44" s="258"/>
      <c r="D44" s="279"/>
      <c r="E44" s="258"/>
      <c r="F44" s="282"/>
      <c r="G44" s="282">
        <v>873934.70000000007</v>
      </c>
      <c r="H44" s="282">
        <v>1630215.9</v>
      </c>
      <c r="I44" s="282">
        <v>1630215.9</v>
      </c>
      <c r="J44" s="147" t="s">
        <v>73</v>
      </c>
      <c r="K44" s="27" t="s">
        <v>70</v>
      </c>
      <c r="L44" s="148" t="s">
        <v>296</v>
      </c>
      <c r="M44" s="39">
        <v>0.3</v>
      </c>
      <c r="N44" s="39">
        <v>0.33</v>
      </c>
      <c r="O44" s="39">
        <v>0.4</v>
      </c>
      <c r="P44" s="39">
        <v>0.5</v>
      </c>
      <c r="Q44" s="39">
        <v>0.52</v>
      </c>
    </row>
    <row r="45" spans="1:17" s="22" customFormat="1" ht="41.25" customHeight="1" x14ac:dyDescent="0.25">
      <c r="A45" s="259"/>
      <c r="B45" s="259"/>
      <c r="C45" s="259"/>
      <c r="D45" s="280"/>
      <c r="E45" s="259"/>
      <c r="F45" s="283"/>
      <c r="G45" s="283">
        <v>873934.70000000007</v>
      </c>
      <c r="H45" s="283">
        <v>1630215.9</v>
      </c>
      <c r="I45" s="283">
        <v>1630215.9</v>
      </c>
      <c r="J45" s="147" t="s">
        <v>74</v>
      </c>
      <c r="K45" s="27" t="s">
        <v>70</v>
      </c>
      <c r="L45" s="148" t="s">
        <v>297</v>
      </c>
      <c r="M45" s="148" t="s">
        <v>298</v>
      </c>
      <c r="N45" s="148" t="s">
        <v>299</v>
      </c>
      <c r="O45" s="148" t="s">
        <v>300</v>
      </c>
      <c r="P45" s="148">
        <v>1</v>
      </c>
      <c r="Q45" s="148">
        <v>1.2</v>
      </c>
    </row>
    <row r="46" spans="1:17" s="22" customFormat="1" ht="51" customHeight="1" x14ac:dyDescent="0.25">
      <c r="A46" s="100"/>
      <c r="B46" s="100" t="s">
        <v>34</v>
      </c>
      <c r="C46" s="100"/>
      <c r="D46" s="30" t="s">
        <v>75</v>
      </c>
      <c r="E46" s="99">
        <v>145402.30000000002</v>
      </c>
      <c r="F46" s="99">
        <v>145402.30000000002</v>
      </c>
      <c r="G46" s="99">
        <v>145402.30000000002</v>
      </c>
      <c r="H46" s="101">
        <v>145402.30000000002</v>
      </c>
      <c r="I46" s="99">
        <v>145402.30000000002</v>
      </c>
      <c r="J46" s="37" t="s">
        <v>76</v>
      </c>
      <c r="K46" s="146" t="s">
        <v>37</v>
      </c>
      <c r="L46" s="146">
        <v>0.5</v>
      </c>
      <c r="M46" s="146">
        <v>0.75</v>
      </c>
      <c r="N46" s="146">
        <v>1</v>
      </c>
      <c r="O46" s="38">
        <v>1</v>
      </c>
      <c r="P46" s="38">
        <v>1</v>
      </c>
      <c r="Q46" s="38">
        <v>2</v>
      </c>
    </row>
    <row r="47" spans="1:17" s="22" customFormat="1" ht="28.5" customHeight="1" x14ac:dyDescent="0.25">
      <c r="A47" s="100"/>
      <c r="B47" s="100" t="s">
        <v>40</v>
      </c>
      <c r="C47" s="100"/>
      <c r="D47" s="30" t="s">
        <v>77</v>
      </c>
      <c r="E47" s="99">
        <v>108913.9</v>
      </c>
      <c r="F47" s="99">
        <v>115675.9</v>
      </c>
      <c r="G47" s="99">
        <v>115675.9</v>
      </c>
      <c r="H47" s="101">
        <v>115675.9</v>
      </c>
      <c r="I47" s="99">
        <v>115675.9</v>
      </c>
      <c r="J47" s="147" t="s">
        <v>78</v>
      </c>
      <c r="K47" s="27" t="s">
        <v>79</v>
      </c>
      <c r="L47" s="31">
        <v>22000</v>
      </c>
      <c r="M47" s="31">
        <v>23000</v>
      </c>
      <c r="N47" s="31">
        <v>24000</v>
      </c>
      <c r="O47" s="31">
        <v>24000</v>
      </c>
      <c r="P47" s="31">
        <v>24000</v>
      </c>
      <c r="Q47" s="31">
        <v>24000</v>
      </c>
    </row>
    <row r="48" spans="1:17" s="22" customFormat="1" ht="24.75" customHeight="1" x14ac:dyDescent="0.25">
      <c r="A48" s="257"/>
      <c r="B48" s="257" t="s">
        <v>54</v>
      </c>
      <c r="C48" s="257"/>
      <c r="D48" s="284" t="s">
        <v>80</v>
      </c>
      <c r="E48" s="257">
        <v>585730.19999999995</v>
      </c>
      <c r="F48" s="257">
        <v>738629</v>
      </c>
      <c r="G48" s="257">
        <v>761916.5</v>
      </c>
      <c r="H48" s="257">
        <v>785503.5</v>
      </c>
      <c r="I48" s="257">
        <v>785503.5</v>
      </c>
      <c r="J48" s="145" t="s">
        <v>81</v>
      </c>
      <c r="K48" s="148" t="s">
        <v>82</v>
      </c>
      <c r="L48" s="29">
        <v>21139</v>
      </c>
      <c r="M48" s="29">
        <v>21139</v>
      </c>
      <c r="N48" s="29">
        <v>21139</v>
      </c>
      <c r="O48" s="29">
        <v>21139</v>
      </c>
      <c r="P48" s="29">
        <v>21139</v>
      </c>
      <c r="Q48" s="29">
        <v>21139</v>
      </c>
    </row>
    <row r="49" spans="1:17" s="22" customFormat="1" ht="42.75" customHeight="1" x14ac:dyDescent="0.25">
      <c r="A49" s="258"/>
      <c r="B49" s="258"/>
      <c r="C49" s="258"/>
      <c r="D49" s="285"/>
      <c r="E49" s="258"/>
      <c r="F49" s="258"/>
      <c r="G49" s="258">
        <v>761916.5</v>
      </c>
      <c r="H49" s="258">
        <v>785503.5</v>
      </c>
      <c r="I49" s="258">
        <v>785503.5</v>
      </c>
      <c r="J49" s="145" t="s">
        <v>83</v>
      </c>
      <c r="K49" s="148" t="s">
        <v>301</v>
      </c>
      <c r="L49" s="148">
        <v>200</v>
      </c>
      <c r="M49" s="148">
        <v>200</v>
      </c>
      <c r="N49" s="148">
        <v>200</v>
      </c>
      <c r="O49" s="148">
        <v>200</v>
      </c>
      <c r="P49" s="148">
        <v>200</v>
      </c>
      <c r="Q49" s="148">
        <v>200</v>
      </c>
    </row>
    <row r="50" spans="1:17" s="22" customFormat="1" ht="45" customHeight="1" x14ac:dyDescent="0.25">
      <c r="A50" s="258"/>
      <c r="B50" s="258"/>
      <c r="C50" s="258"/>
      <c r="D50" s="285"/>
      <c r="E50" s="258"/>
      <c r="F50" s="258"/>
      <c r="G50" s="258">
        <v>761916.5</v>
      </c>
      <c r="H50" s="258">
        <v>785503.5</v>
      </c>
      <c r="I50" s="258">
        <v>785503.5</v>
      </c>
      <c r="J50" s="145" t="s">
        <v>84</v>
      </c>
      <c r="K50" s="148" t="s">
        <v>37</v>
      </c>
      <c r="L50" s="39">
        <v>0</v>
      </c>
      <c r="M50" s="39">
        <v>0</v>
      </c>
      <c r="N50" s="39">
        <v>0.1</v>
      </c>
      <c r="O50" s="39">
        <v>0.2</v>
      </c>
      <c r="P50" s="39">
        <v>0.3</v>
      </c>
      <c r="Q50" s="39">
        <v>0.3</v>
      </c>
    </row>
    <row r="51" spans="1:17" s="22" customFormat="1" ht="33" customHeight="1" x14ac:dyDescent="0.25">
      <c r="A51" s="258"/>
      <c r="B51" s="258"/>
      <c r="C51" s="258"/>
      <c r="D51" s="285"/>
      <c r="E51" s="258"/>
      <c r="F51" s="258"/>
      <c r="G51" s="258">
        <v>761916.5</v>
      </c>
      <c r="H51" s="258">
        <v>785503.5</v>
      </c>
      <c r="I51" s="258">
        <v>785503.5</v>
      </c>
      <c r="J51" s="145" t="s">
        <v>85</v>
      </c>
      <c r="K51" s="148" t="s">
        <v>37</v>
      </c>
      <c r="L51" s="39">
        <v>0.1</v>
      </c>
      <c r="M51" s="39">
        <v>0.2</v>
      </c>
      <c r="N51" s="39">
        <v>0.3</v>
      </c>
      <c r="O51" s="39">
        <v>0.4</v>
      </c>
      <c r="P51" s="39">
        <v>0.5</v>
      </c>
      <c r="Q51" s="39">
        <v>0.5</v>
      </c>
    </row>
    <row r="52" spans="1:17" s="22" customFormat="1" x14ac:dyDescent="0.25">
      <c r="A52" s="259"/>
      <c r="B52" s="259"/>
      <c r="C52" s="259"/>
      <c r="D52" s="286"/>
      <c r="E52" s="259"/>
      <c r="F52" s="259"/>
      <c r="G52" s="259">
        <v>761916.5</v>
      </c>
      <c r="H52" s="259">
        <v>785503.5</v>
      </c>
      <c r="I52" s="259">
        <v>785503.5</v>
      </c>
      <c r="J52" s="145" t="s">
        <v>86</v>
      </c>
      <c r="K52" s="148" t="s">
        <v>37</v>
      </c>
      <c r="L52" s="39">
        <v>0.3</v>
      </c>
      <c r="M52" s="40">
        <v>0.9</v>
      </c>
      <c r="N52" s="40">
        <v>0.95</v>
      </c>
      <c r="O52" s="40">
        <v>1</v>
      </c>
      <c r="P52" s="40">
        <v>1</v>
      </c>
      <c r="Q52" s="40">
        <v>1</v>
      </c>
    </row>
    <row r="53" spans="1:17" s="22" customFormat="1" ht="42.75" customHeight="1" x14ac:dyDescent="0.25">
      <c r="A53" s="257"/>
      <c r="B53" s="257" t="s">
        <v>58</v>
      </c>
      <c r="C53" s="257"/>
      <c r="D53" s="287" t="s">
        <v>87</v>
      </c>
      <c r="E53" s="257">
        <v>76626</v>
      </c>
      <c r="F53" s="257">
        <v>387743.2</v>
      </c>
      <c r="G53" s="257">
        <v>78231.799999999988</v>
      </c>
      <c r="H53" s="257" t="s">
        <v>287</v>
      </c>
      <c r="I53" s="257">
        <v>79231.799999999988</v>
      </c>
      <c r="J53" s="145" t="s">
        <v>88</v>
      </c>
      <c r="K53" s="148" t="s">
        <v>89</v>
      </c>
      <c r="L53" s="148">
        <v>24.8</v>
      </c>
      <c r="M53" s="146">
        <v>42.4</v>
      </c>
      <c r="N53" s="146">
        <v>40.1</v>
      </c>
      <c r="O53" s="146">
        <v>39</v>
      </c>
      <c r="P53" s="146" t="s">
        <v>90</v>
      </c>
      <c r="Q53" s="210" t="s">
        <v>319</v>
      </c>
    </row>
    <row r="54" spans="1:17" s="22" customFormat="1" ht="48" customHeight="1" x14ac:dyDescent="0.25">
      <c r="A54" s="258"/>
      <c r="B54" s="258"/>
      <c r="C54" s="258"/>
      <c r="D54" s="288"/>
      <c r="E54" s="258"/>
      <c r="F54" s="258"/>
      <c r="G54" s="258"/>
      <c r="H54" s="258"/>
      <c r="I54" s="258"/>
      <c r="J54" s="145" t="s">
        <v>91</v>
      </c>
      <c r="K54" s="148" t="s">
        <v>92</v>
      </c>
      <c r="L54" s="148">
        <v>13.5</v>
      </c>
      <c r="M54" s="146">
        <v>12.7</v>
      </c>
      <c r="N54" s="146">
        <v>13</v>
      </c>
      <c r="O54" s="146">
        <v>13</v>
      </c>
      <c r="P54" s="146" t="s">
        <v>93</v>
      </c>
      <c r="Q54" s="210" t="s">
        <v>320</v>
      </c>
    </row>
    <row r="55" spans="1:17" s="22" customFormat="1" ht="54.75" customHeight="1" x14ac:dyDescent="0.25">
      <c r="A55" s="258"/>
      <c r="B55" s="258"/>
      <c r="C55" s="258"/>
      <c r="D55" s="288"/>
      <c r="E55" s="258"/>
      <c r="F55" s="258"/>
      <c r="G55" s="258"/>
      <c r="H55" s="258"/>
      <c r="I55" s="258"/>
      <c r="J55" s="145" t="s">
        <v>94</v>
      </c>
      <c r="K55" s="148" t="s">
        <v>92</v>
      </c>
      <c r="L55" s="148">
        <v>17.399999999999999</v>
      </c>
      <c r="M55" s="146">
        <v>16.8</v>
      </c>
      <c r="N55" s="146">
        <v>16.7</v>
      </c>
      <c r="O55" s="146">
        <v>16.600000000000001</v>
      </c>
      <c r="P55" s="146" t="s">
        <v>302</v>
      </c>
      <c r="Q55" s="210" t="s">
        <v>318</v>
      </c>
    </row>
    <row r="56" spans="1:17" s="22" customFormat="1" ht="42.75" customHeight="1" x14ac:dyDescent="0.25">
      <c r="A56" s="258"/>
      <c r="B56" s="258"/>
      <c r="C56" s="258"/>
      <c r="D56" s="288"/>
      <c r="E56" s="258"/>
      <c r="F56" s="258"/>
      <c r="G56" s="258"/>
      <c r="H56" s="258"/>
      <c r="I56" s="258"/>
      <c r="J56" s="145" t="s">
        <v>95</v>
      </c>
      <c r="K56" s="148" t="s">
        <v>19</v>
      </c>
      <c r="L56" s="167">
        <v>0.995</v>
      </c>
      <c r="M56" s="167">
        <v>0.998</v>
      </c>
      <c r="N56" s="39">
        <v>0.99</v>
      </c>
      <c r="O56" s="39">
        <v>0.99</v>
      </c>
      <c r="P56" s="39">
        <v>0.99</v>
      </c>
      <c r="Q56" s="39">
        <v>1.99</v>
      </c>
    </row>
    <row r="57" spans="1:17" s="22" customFormat="1" ht="26.4" x14ac:dyDescent="0.25">
      <c r="A57" s="258"/>
      <c r="B57" s="258"/>
      <c r="C57" s="258"/>
      <c r="D57" s="288"/>
      <c r="E57" s="258"/>
      <c r="F57" s="258"/>
      <c r="G57" s="258"/>
      <c r="H57" s="258"/>
      <c r="I57" s="258"/>
      <c r="J57" s="145" t="s">
        <v>303</v>
      </c>
      <c r="K57" s="159" t="s">
        <v>304</v>
      </c>
      <c r="L57" s="148">
        <v>41.4</v>
      </c>
      <c r="M57" s="146">
        <v>39.299999999999997</v>
      </c>
      <c r="N57" s="146">
        <v>42</v>
      </c>
      <c r="O57" s="146">
        <v>45</v>
      </c>
      <c r="P57" s="146">
        <v>47</v>
      </c>
      <c r="Q57" s="210">
        <v>47</v>
      </c>
    </row>
    <row r="58" spans="1:17" s="22" customFormat="1" ht="26.4" x14ac:dyDescent="0.25">
      <c r="A58" s="258"/>
      <c r="B58" s="258"/>
      <c r="C58" s="258"/>
      <c r="D58" s="288"/>
      <c r="E58" s="258"/>
      <c r="F58" s="258"/>
      <c r="G58" s="258"/>
      <c r="H58" s="258"/>
      <c r="I58" s="258"/>
      <c r="J58" s="145" t="s">
        <v>305</v>
      </c>
      <c r="K58" s="148" t="s">
        <v>306</v>
      </c>
      <c r="L58" s="148">
        <v>10.4</v>
      </c>
      <c r="M58" s="146">
        <v>10.7</v>
      </c>
      <c r="N58" s="146">
        <v>10.8</v>
      </c>
      <c r="O58" s="146">
        <v>10.9</v>
      </c>
      <c r="P58" s="146">
        <v>11</v>
      </c>
      <c r="Q58" s="210">
        <v>11</v>
      </c>
    </row>
    <row r="59" spans="1:17" s="22" customFormat="1" ht="21.75" customHeight="1" x14ac:dyDescent="0.25">
      <c r="A59" s="258"/>
      <c r="B59" s="258"/>
      <c r="C59" s="258"/>
      <c r="D59" s="288"/>
      <c r="E59" s="258"/>
      <c r="F59" s="258"/>
      <c r="G59" s="258"/>
      <c r="H59" s="258"/>
      <c r="I59" s="258"/>
      <c r="J59" s="160" t="s">
        <v>307</v>
      </c>
      <c r="K59" s="148" t="s">
        <v>82</v>
      </c>
      <c r="L59" s="148">
        <v>12.5</v>
      </c>
      <c r="M59" s="146">
        <v>9.1</v>
      </c>
      <c r="N59" s="146">
        <v>12.4</v>
      </c>
      <c r="O59" s="146">
        <v>12.2</v>
      </c>
      <c r="P59" s="146">
        <v>12.1</v>
      </c>
      <c r="Q59" s="210">
        <v>12.1</v>
      </c>
    </row>
    <row r="60" spans="1:17" s="22" customFormat="1" ht="36.75" customHeight="1" x14ac:dyDescent="0.25">
      <c r="A60" s="258"/>
      <c r="B60" s="258"/>
      <c r="C60" s="258"/>
      <c r="D60" s="288"/>
      <c r="E60" s="258"/>
      <c r="F60" s="258"/>
      <c r="G60" s="258"/>
      <c r="H60" s="258"/>
      <c r="I60" s="258"/>
      <c r="J60" s="145" t="s">
        <v>96</v>
      </c>
      <c r="K60" s="148" t="s">
        <v>37</v>
      </c>
      <c r="L60" s="148">
        <v>79.7</v>
      </c>
      <c r="M60" s="146">
        <v>80</v>
      </c>
      <c r="N60" s="146">
        <v>80.099999999999994</v>
      </c>
      <c r="O60" s="146">
        <v>80.2</v>
      </c>
      <c r="P60" s="146">
        <v>80.5</v>
      </c>
      <c r="Q60" s="210">
        <v>80.5</v>
      </c>
    </row>
    <row r="61" spans="1:17" s="22" customFormat="1" ht="26.4" x14ac:dyDescent="0.25">
      <c r="A61" s="258"/>
      <c r="B61" s="258"/>
      <c r="C61" s="258"/>
      <c r="D61" s="288"/>
      <c r="E61" s="258"/>
      <c r="F61" s="258"/>
      <c r="G61" s="258"/>
      <c r="H61" s="258"/>
      <c r="I61" s="258"/>
      <c r="J61" s="145" t="s">
        <v>97</v>
      </c>
      <c r="K61" s="148" t="s">
        <v>98</v>
      </c>
      <c r="L61" s="148">
        <v>1522.3</v>
      </c>
      <c r="M61" s="146">
        <v>837.8</v>
      </c>
      <c r="N61" s="146">
        <v>837.8</v>
      </c>
      <c r="O61" s="146">
        <v>837.8</v>
      </c>
      <c r="P61" s="146">
        <v>837.8</v>
      </c>
      <c r="Q61" s="210">
        <v>837.8</v>
      </c>
    </row>
    <row r="62" spans="1:17" s="22" customFormat="1" ht="26.4" x14ac:dyDescent="0.25">
      <c r="A62" s="258"/>
      <c r="B62" s="258"/>
      <c r="C62" s="258"/>
      <c r="D62" s="288"/>
      <c r="E62" s="258"/>
      <c r="F62" s="258"/>
      <c r="G62" s="258"/>
      <c r="H62" s="258"/>
      <c r="I62" s="258"/>
      <c r="J62" s="145" t="s">
        <v>99</v>
      </c>
      <c r="K62" s="148" t="s">
        <v>98</v>
      </c>
      <c r="L62" s="148">
        <v>355.2</v>
      </c>
      <c r="M62" s="146">
        <v>187</v>
      </c>
      <c r="N62" s="146">
        <v>187</v>
      </c>
      <c r="O62" s="146">
        <v>187</v>
      </c>
      <c r="P62" s="146">
        <v>187</v>
      </c>
      <c r="Q62" s="210">
        <v>187</v>
      </c>
    </row>
    <row r="63" spans="1:17" s="22" customFormat="1" x14ac:dyDescent="0.25">
      <c r="A63" s="258"/>
      <c r="B63" s="258"/>
      <c r="C63" s="258"/>
      <c r="D63" s="288"/>
      <c r="E63" s="258"/>
      <c r="F63" s="258"/>
      <c r="G63" s="258"/>
      <c r="H63" s="258"/>
      <c r="I63" s="258"/>
      <c r="J63" s="96"/>
      <c r="K63" s="98"/>
      <c r="L63" s="98"/>
      <c r="M63" s="29"/>
      <c r="N63" s="29"/>
      <c r="O63" s="29"/>
      <c r="P63" s="29"/>
      <c r="Q63" s="36"/>
    </row>
    <row r="64" spans="1:17" s="22" customFormat="1" ht="54" customHeight="1" x14ac:dyDescent="0.25">
      <c r="A64" s="259"/>
      <c r="B64" s="259"/>
      <c r="C64" s="259"/>
      <c r="D64" s="289"/>
      <c r="E64" s="259"/>
      <c r="F64" s="259"/>
      <c r="G64" s="259"/>
      <c r="H64" s="259"/>
      <c r="I64" s="259"/>
      <c r="J64" s="96"/>
      <c r="K64" s="98"/>
      <c r="L64" s="98"/>
      <c r="M64" s="29"/>
      <c r="N64" s="29"/>
      <c r="O64" s="29"/>
      <c r="P64" s="29"/>
      <c r="Q64" s="36"/>
    </row>
    <row r="65" spans="1:45" s="22" customFormat="1" ht="44.25" customHeight="1" x14ac:dyDescent="0.25">
      <c r="A65" s="100"/>
      <c r="B65" s="100" t="s">
        <v>100</v>
      </c>
      <c r="C65" s="100"/>
      <c r="D65" s="30" t="s">
        <v>101</v>
      </c>
      <c r="E65" s="99">
        <v>349452.59962999995</v>
      </c>
      <c r="F65" s="99">
        <v>355156.89999999997</v>
      </c>
      <c r="G65" s="99">
        <v>355156.89999999997</v>
      </c>
      <c r="H65" s="101">
        <v>355156.89999999997</v>
      </c>
      <c r="I65" s="99">
        <v>355156.89999999997</v>
      </c>
      <c r="J65" s="145" t="s">
        <v>102</v>
      </c>
      <c r="K65" s="148" t="s">
        <v>82</v>
      </c>
      <c r="L65" s="148">
        <v>17978</v>
      </c>
      <c r="M65" s="29">
        <v>8447</v>
      </c>
      <c r="N65" s="146">
        <v>17900</v>
      </c>
      <c r="O65" s="146">
        <v>17900</v>
      </c>
      <c r="P65" s="146">
        <v>17900</v>
      </c>
      <c r="Q65" s="210">
        <v>17900</v>
      </c>
    </row>
    <row r="66" spans="1:45" s="22" customFormat="1" ht="97.5" customHeight="1" x14ac:dyDescent="0.25">
      <c r="A66" s="100"/>
      <c r="B66" s="100" t="s">
        <v>103</v>
      </c>
      <c r="C66" s="100"/>
      <c r="D66" s="30" t="s">
        <v>104</v>
      </c>
      <c r="E66" s="99">
        <v>121526.6</v>
      </c>
      <c r="F66" s="99">
        <v>121526.6</v>
      </c>
      <c r="G66" s="99">
        <v>121526.6</v>
      </c>
      <c r="H66" s="101">
        <v>121526.6</v>
      </c>
      <c r="I66" s="99">
        <v>121526.6</v>
      </c>
      <c r="J66" s="145" t="s">
        <v>105</v>
      </c>
      <c r="K66" s="148" t="s">
        <v>82</v>
      </c>
      <c r="L66" s="41">
        <v>1200</v>
      </c>
      <c r="M66" s="41">
        <v>1200</v>
      </c>
      <c r="N66" s="41">
        <v>1200</v>
      </c>
      <c r="O66" s="41">
        <v>1200</v>
      </c>
      <c r="P66" s="41">
        <v>1200</v>
      </c>
      <c r="Q66" s="41">
        <v>1200</v>
      </c>
    </row>
    <row r="67" spans="1:45" s="22" customFormat="1" ht="97.5" customHeight="1" x14ac:dyDescent="0.25">
      <c r="A67" s="100"/>
      <c r="B67" s="100" t="s">
        <v>106</v>
      </c>
      <c r="C67" s="100"/>
      <c r="D67" s="30" t="s">
        <v>107</v>
      </c>
      <c r="E67" s="99">
        <v>90979.393379999994</v>
      </c>
      <c r="F67" s="99">
        <v>92218.9</v>
      </c>
      <c r="G67" s="99">
        <v>92218.9</v>
      </c>
      <c r="H67" s="101">
        <v>92218.9</v>
      </c>
      <c r="I67" s="99">
        <v>92218.9</v>
      </c>
      <c r="J67" s="147" t="s">
        <v>108</v>
      </c>
      <c r="K67" s="27" t="s">
        <v>65</v>
      </c>
      <c r="L67" s="28"/>
      <c r="M67" s="31"/>
      <c r="N67" s="31"/>
      <c r="O67" s="31"/>
      <c r="P67" s="31"/>
      <c r="Q67" s="36"/>
    </row>
    <row r="68" spans="1:45" s="22" customFormat="1" ht="75.75" customHeight="1" x14ac:dyDescent="0.25">
      <c r="A68" s="114" t="s">
        <v>109</v>
      </c>
      <c r="B68" s="114"/>
      <c r="C68" s="114"/>
      <c r="D68" s="111" t="s">
        <v>110</v>
      </c>
      <c r="E68" s="112">
        <v>1256224.5000000002</v>
      </c>
      <c r="F68" s="112">
        <v>1253034.6000000001</v>
      </c>
      <c r="G68" s="112">
        <v>1253036.6000000001</v>
      </c>
      <c r="H68" s="112">
        <v>1253038.6000000001</v>
      </c>
      <c r="I68" s="112">
        <v>1253038.6000000001</v>
      </c>
      <c r="J68" s="108"/>
      <c r="K68" s="109"/>
      <c r="L68" s="117"/>
      <c r="M68" s="117"/>
      <c r="N68" s="117"/>
      <c r="O68" s="117"/>
      <c r="P68" s="117"/>
      <c r="Q68" s="36"/>
    </row>
    <row r="69" spans="1:45" s="22" customFormat="1" ht="27" customHeight="1" x14ac:dyDescent="0.25">
      <c r="A69" s="290"/>
      <c r="B69" s="290" t="s">
        <v>26</v>
      </c>
      <c r="C69" s="290"/>
      <c r="D69" s="271" t="s">
        <v>111</v>
      </c>
      <c r="E69" s="265">
        <v>164591.1</v>
      </c>
      <c r="F69" s="260">
        <v>164096.9</v>
      </c>
      <c r="G69" s="265">
        <v>164096.9</v>
      </c>
      <c r="H69" s="265">
        <v>164096.9</v>
      </c>
      <c r="I69" s="265">
        <v>164096.9</v>
      </c>
      <c r="J69" s="161" t="s">
        <v>112</v>
      </c>
      <c r="K69" s="162" t="s">
        <v>113</v>
      </c>
      <c r="L69" s="162">
        <v>21</v>
      </c>
      <c r="M69" s="162">
        <v>20.5</v>
      </c>
      <c r="N69" s="162">
        <v>20.5</v>
      </c>
      <c r="O69" s="162"/>
      <c r="P69" s="162"/>
      <c r="Q69" s="36"/>
    </row>
    <row r="70" spans="1:45" s="22" customFormat="1" ht="31.5" customHeight="1" x14ac:dyDescent="0.25">
      <c r="A70" s="290"/>
      <c r="B70" s="290"/>
      <c r="C70" s="290"/>
      <c r="D70" s="271"/>
      <c r="E70" s="265"/>
      <c r="F70" s="261"/>
      <c r="G70" s="265"/>
      <c r="H70" s="265"/>
      <c r="I70" s="265"/>
      <c r="J70" s="161" t="s">
        <v>114</v>
      </c>
      <c r="K70" s="162" t="s">
        <v>113</v>
      </c>
      <c r="L70" s="162">
        <v>3.3</v>
      </c>
      <c r="M70" s="162">
        <v>3.3</v>
      </c>
      <c r="N70" s="162" t="s">
        <v>71</v>
      </c>
      <c r="O70" s="162" t="s">
        <v>71</v>
      </c>
      <c r="P70" s="162" t="s">
        <v>71</v>
      </c>
      <c r="Q70" s="162" t="s">
        <v>71</v>
      </c>
    </row>
    <row r="71" spans="1:45" s="42" customFormat="1" ht="60" customHeight="1" x14ac:dyDescent="0.25">
      <c r="A71" s="290"/>
      <c r="B71" s="290"/>
      <c r="C71" s="290"/>
      <c r="D71" s="271"/>
      <c r="E71" s="265"/>
      <c r="F71" s="261"/>
      <c r="G71" s="265"/>
      <c r="H71" s="265"/>
      <c r="I71" s="265"/>
      <c r="J71" s="161" t="s">
        <v>115</v>
      </c>
      <c r="K71" s="162" t="s">
        <v>82</v>
      </c>
      <c r="L71" s="162">
        <v>150</v>
      </c>
      <c r="M71" s="162">
        <v>150</v>
      </c>
      <c r="N71" s="162">
        <v>150</v>
      </c>
      <c r="O71" s="162">
        <v>160</v>
      </c>
      <c r="P71" s="162">
        <v>170</v>
      </c>
      <c r="Q71" s="162">
        <v>180</v>
      </c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</row>
    <row r="72" spans="1:45" s="22" customFormat="1" ht="37.5" customHeight="1" x14ac:dyDescent="0.25">
      <c r="A72" s="290"/>
      <c r="B72" s="290"/>
      <c r="C72" s="290"/>
      <c r="D72" s="271"/>
      <c r="E72" s="265"/>
      <c r="F72" s="261"/>
      <c r="G72" s="265"/>
      <c r="H72" s="265"/>
      <c r="I72" s="265"/>
      <c r="J72" s="161" t="s">
        <v>116</v>
      </c>
      <c r="K72" s="162" t="s">
        <v>117</v>
      </c>
      <c r="L72" s="162"/>
      <c r="M72" s="162" t="s">
        <v>308</v>
      </c>
      <c r="N72" s="162"/>
      <c r="O72" s="162"/>
      <c r="P72" s="162"/>
      <c r="Q72" s="36"/>
    </row>
    <row r="73" spans="1:45" ht="112.5" customHeight="1" x14ac:dyDescent="0.25">
      <c r="A73" s="290"/>
      <c r="B73" s="290"/>
      <c r="C73" s="290"/>
      <c r="D73" s="271"/>
      <c r="E73" s="265"/>
      <c r="F73" s="261"/>
      <c r="G73" s="265"/>
      <c r="H73" s="265"/>
      <c r="I73" s="265"/>
      <c r="J73" s="161" t="s">
        <v>118</v>
      </c>
      <c r="K73" s="162" t="s">
        <v>119</v>
      </c>
      <c r="L73" s="162" t="s">
        <v>120</v>
      </c>
      <c r="M73" s="162" t="s">
        <v>121</v>
      </c>
      <c r="N73" s="162"/>
      <c r="O73" s="162"/>
      <c r="P73" s="162"/>
      <c r="Q73" s="87"/>
    </row>
    <row r="74" spans="1:45" ht="22.5" customHeight="1" x14ac:dyDescent="0.25">
      <c r="A74" s="290"/>
      <c r="B74" s="290"/>
      <c r="C74" s="290"/>
      <c r="D74" s="271"/>
      <c r="E74" s="265"/>
      <c r="F74" s="261"/>
      <c r="G74" s="265"/>
      <c r="H74" s="265"/>
      <c r="I74" s="265"/>
      <c r="J74" s="37"/>
      <c r="K74" s="99"/>
      <c r="L74" s="99"/>
      <c r="M74" s="99"/>
      <c r="N74" s="99"/>
      <c r="O74" s="99"/>
      <c r="P74" s="99"/>
      <c r="Q74" s="87"/>
    </row>
    <row r="75" spans="1:45" ht="54" customHeight="1" x14ac:dyDescent="0.25">
      <c r="A75" s="290"/>
      <c r="B75" s="290"/>
      <c r="C75" s="290"/>
      <c r="D75" s="271"/>
      <c r="E75" s="265"/>
      <c r="F75" s="262"/>
      <c r="G75" s="265"/>
      <c r="H75" s="265"/>
      <c r="I75" s="265"/>
      <c r="J75" s="37"/>
      <c r="K75" s="99"/>
      <c r="L75" s="99"/>
      <c r="M75" s="99"/>
      <c r="N75" s="99"/>
      <c r="O75" s="99"/>
      <c r="P75" s="99"/>
      <c r="Q75" s="87"/>
    </row>
    <row r="76" spans="1:45" ht="26.4" x14ac:dyDescent="0.25">
      <c r="A76" s="290"/>
      <c r="B76" s="290" t="s">
        <v>34</v>
      </c>
      <c r="C76" s="290"/>
      <c r="D76" s="291" t="s">
        <v>122</v>
      </c>
      <c r="E76" s="265">
        <v>27192.699999999997</v>
      </c>
      <c r="F76" s="265">
        <v>27192.699999999997</v>
      </c>
      <c r="G76" s="265">
        <v>27193.7</v>
      </c>
      <c r="H76" s="265">
        <v>27194.7</v>
      </c>
      <c r="I76" s="265">
        <v>27194.7</v>
      </c>
      <c r="J76" s="163" t="s">
        <v>123</v>
      </c>
      <c r="K76" s="149" t="s">
        <v>82</v>
      </c>
      <c r="L76" s="149">
        <v>626</v>
      </c>
      <c r="M76" s="149">
        <v>519</v>
      </c>
      <c r="N76" s="164">
        <v>367</v>
      </c>
      <c r="O76" s="164">
        <v>353</v>
      </c>
      <c r="P76" s="164">
        <v>345</v>
      </c>
      <c r="Q76" s="164">
        <v>345</v>
      </c>
    </row>
    <row r="77" spans="1:45" ht="55.5" customHeight="1" x14ac:dyDescent="0.25">
      <c r="A77" s="290"/>
      <c r="B77" s="290"/>
      <c r="C77" s="290"/>
      <c r="D77" s="291"/>
      <c r="E77" s="265"/>
      <c r="F77" s="265"/>
      <c r="G77" s="265"/>
      <c r="H77" s="265"/>
      <c r="I77" s="265"/>
      <c r="J77" s="163" t="s">
        <v>124</v>
      </c>
      <c r="K77" s="149" t="s">
        <v>82</v>
      </c>
      <c r="L77" s="165">
        <v>11643</v>
      </c>
      <c r="M77" s="166">
        <v>11987</v>
      </c>
      <c r="N77" s="166">
        <v>12102</v>
      </c>
      <c r="O77" s="166">
        <v>12102</v>
      </c>
      <c r="P77" s="166">
        <v>12102</v>
      </c>
      <c r="Q77" s="166">
        <v>12102</v>
      </c>
    </row>
    <row r="78" spans="1:45" ht="52.5" customHeight="1" x14ac:dyDescent="0.25">
      <c r="A78" s="290"/>
      <c r="B78" s="290"/>
      <c r="C78" s="290"/>
      <c r="D78" s="291"/>
      <c r="E78" s="265"/>
      <c r="F78" s="265"/>
      <c r="G78" s="265"/>
      <c r="H78" s="265"/>
      <c r="I78" s="265"/>
      <c r="J78" s="95"/>
      <c r="K78" s="98"/>
      <c r="L78" s="39"/>
      <c r="M78" s="44"/>
      <c r="N78" s="44"/>
      <c r="O78" s="44"/>
      <c r="P78" s="44"/>
      <c r="Q78" s="87"/>
    </row>
    <row r="79" spans="1:45" ht="68.25" customHeight="1" x14ac:dyDescent="0.25">
      <c r="A79" s="290"/>
      <c r="B79" s="290" t="s">
        <v>40</v>
      </c>
      <c r="C79" s="290"/>
      <c r="D79" s="291" t="s">
        <v>125</v>
      </c>
      <c r="E79" s="265">
        <v>808056.3</v>
      </c>
      <c r="F79" s="265">
        <v>808056.3</v>
      </c>
      <c r="G79" s="265">
        <v>808056.3</v>
      </c>
      <c r="H79" s="265">
        <v>808056.3</v>
      </c>
      <c r="I79" s="265">
        <v>808056.3</v>
      </c>
      <c r="J79" s="161" t="s">
        <v>126</v>
      </c>
      <c r="K79" s="162" t="s">
        <v>82</v>
      </c>
      <c r="L79" s="162">
        <v>252</v>
      </c>
      <c r="M79" s="162">
        <v>360</v>
      </c>
      <c r="N79" s="164">
        <v>378</v>
      </c>
      <c r="O79" s="164">
        <v>378</v>
      </c>
      <c r="P79" s="164">
        <v>378</v>
      </c>
      <c r="Q79" s="164">
        <v>378</v>
      </c>
    </row>
    <row r="80" spans="1:45" ht="49.5" customHeight="1" x14ac:dyDescent="0.25">
      <c r="A80" s="290"/>
      <c r="B80" s="290"/>
      <c r="C80" s="290"/>
      <c r="D80" s="291"/>
      <c r="E80" s="265"/>
      <c r="F80" s="265"/>
      <c r="G80" s="265"/>
      <c r="H80" s="265"/>
      <c r="I80" s="265"/>
      <c r="J80" s="161" t="s">
        <v>309</v>
      </c>
      <c r="K80" s="162" t="s">
        <v>82</v>
      </c>
      <c r="L80" s="162">
        <v>298</v>
      </c>
      <c r="M80" s="162">
        <v>320</v>
      </c>
      <c r="N80" s="164">
        <v>345</v>
      </c>
      <c r="O80" s="164">
        <v>345</v>
      </c>
      <c r="P80" s="164">
        <v>345</v>
      </c>
      <c r="Q80" s="164">
        <v>345</v>
      </c>
    </row>
    <row r="81" spans="1:17" ht="52.5" customHeight="1" x14ac:dyDescent="0.25">
      <c r="A81" s="290"/>
      <c r="B81" s="290"/>
      <c r="C81" s="290"/>
      <c r="D81" s="291"/>
      <c r="E81" s="265"/>
      <c r="F81" s="265"/>
      <c r="G81" s="265"/>
      <c r="H81" s="265"/>
      <c r="I81" s="265"/>
      <c r="J81" s="37" t="s">
        <v>127</v>
      </c>
      <c r="K81" s="99" t="s">
        <v>82</v>
      </c>
      <c r="L81" s="99">
        <v>221</v>
      </c>
      <c r="M81" s="99">
        <v>141</v>
      </c>
      <c r="N81" s="29">
        <v>298</v>
      </c>
      <c r="O81" s="29">
        <v>305</v>
      </c>
      <c r="P81" s="29">
        <v>367</v>
      </c>
      <c r="Q81" s="29">
        <v>367</v>
      </c>
    </row>
    <row r="82" spans="1:17" ht="26.4" x14ac:dyDescent="0.25">
      <c r="A82" s="290"/>
      <c r="B82" s="290"/>
      <c r="C82" s="290"/>
      <c r="D82" s="291"/>
      <c r="E82" s="265"/>
      <c r="F82" s="265"/>
      <c r="G82" s="265"/>
      <c r="H82" s="265"/>
      <c r="I82" s="265"/>
      <c r="J82" s="96" t="s">
        <v>128</v>
      </c>
      <c r="K82" s="98" t="s">
        <v>129</v>
      </c>
      <c r="L82" s="30"/>
      <c r="M82" s="99"/>
      <c r="N82" s="29"/>
      <c r="O82" s="29"/>
      <c r="P82" s="29"/>
      <c r="Q82" s="87"/>
    </row>
    <row r="83" spans="1:17" ht="46.5" customHeight="1" x14ac:dyDescent="0.25">
      <c r="A83" s="290"/>
      <c r="B83" s="290"/>
      <c r="C83" s="290"/>
      <c r="D83" s="291"/>
      <c r="E83" s="265"/>
      <c r="F83" s="265"/>
      <c r="G83" s="265"/>
      <c r="H83" s="265"/>
      <c r="I83" s="265"/>
      <c r="J83" s="96" t="s">
        <v>130</v>
      </c>
      <c r="K83" s="98" t="s">
        <v>82</v>
      </c>
      <c r="L83" s="30"/>
      <c r="M83" s="99"/>
      <c r="N83" s="29"/>
      <c r="O83" s="29"/>
      <c r="P83" s="29"/>
      <c r="Q83" s="87"/>
    </row>
    <row r="84" spans="1:17" ht="48.75" customHeight="1" x14ac:dyDescent="0.25">
      <c r="A84" s="290"/>
      <c r="B84" s="290"/>
      <c r="C84" s="290"/>
      <c r="D84" s="291"/>
      <c r="E84" s="265"/>
      <c r="F84" s="265"/>
      <c r="G84" s="265"/>
      <c r="H84" s="265"/>
      <c r="I84" s="265"/>
      <c r="J84" s="96" t="s">
        <v>131</v>
      </c>
      <c r="K84" s="98" t="s">
        <v>82</v>
      </c>
      <c r="L84" s="30"/>
      <c r="M84" s="99"/>
      <c r="N84" s="31"/>
      <c r="O84" s="31"/>
      <c r="P84" s="31"/>
      <c r="Q84" s="87"/>
    </row>
    <row r="85" spans="1:17" ht="63" customHeight="1" x14ac:dyDescent="0.25">
      <c r="A85" s="290"/>
      <c r="B85" s="290"/>
      <c r="C85" s="290"/>
      <c r="D85" s="291"/>
      <c r="E85" s="265"/>
      <c r="F85" s="265"/>
      <c r="G85" s="265"/>
      <c r="H85" s="265"/>
      <c r="I85" s="265"/>
      <c r="J85" s="96" t="s">
        <v>132</v>
      </c>
      <c r="K85" s="98" t="s">
        <v>133</v>
      </c>
      <c r="L85" s="30"/>
      <c r="M85" s="99"/>
      <c r="N85" s="31"/>
      <c r="O85" s="31"/>
      <c r="P85" s="31"/>
      <c r="Q85" s="87"/>
    </row>
    <row r="86" spans="1:17" ht="51" customHeight="1" x14ac:dyDescent="0.25">
      <c r="A86" s="290"/>
      <c r="B86" s="290" t="s">
        <v>54</v>
      </c>
      <c r="C86" s="290"/>
      <c r="D86" s="291" t="s">
        <v>134</v>
      </c>
      <c r="E86" s="265">
        <v>254751.30000000002</v>
      </c>
      <c r="F86" s="265">
        <v>252055.60000000003</v>
      </c>
      <c r="G86" s="265">
        <v>252055.60000000003</v>
      </c>
      <c r="H86" s="265">
        <v>252055.6</v>
      </c>
      <c r="I86" s="265">
        <v>252055.60000000003</v>
      </c>
      <c r="J86" s="163" t="s">
        <v>135</v>
      </c>
      <c r="K86" s="149" t="s">
        <v>82</v>
      </c>
      <c r="L86" s="149">
        <v>1210</v>
      </c>
      <c r="M86" s="149">
        <v>1169</v>
      </c>
      <c r="N86" s="164">
        <v>1180</v>
      </c>
      <c r="O86" s="164">
        <v>1180</v>
      </c>
      <c r="P86" s="164">
        <v>1180</v>
      </c>
      <c r="Q86" s="164">
        <v>1180</v>
      </c>
    </row>
    <row r="87" spans="1:17" ht="43.5" customHeight="1" x14ac:dyDescent="0.25">
      <c r="A87" s="290"/>
      <c r="B87" s="290"/>
      <c r="C87" s="290"/>
      <c r="D87" s="291"/>
      <c r="E87" s="265"/>
      <c r="F87" s="265"/>
      <c r="G87" s="265"/>
      <c r="H87" s="265"/>
      <c r="I87" s="265"/>
      <c r="J87" s="163" t="s">
        <v>136</v>
      </c>
      <c r="K87" s="149" t="s">
        <v>137</v>
      </c>
      <c r="L87" s="149"/>
      <c r="M87" s="149"/>
      <c r="N87" s="149"/>
      <c r="O87" s="149"/>
      <c r="P87" s="149"/>
      <c r="Q87" s="87"/>
    </row>
    <row r="88" spans="1:17" ht="54" customHeight="1" x14ac:dyDescent="0.25">
      <c r="A88" s="290"/>
      <c r="B88" s="290"/>
      <c r="C88" s="290"/>
      <c r="D88" s="291"/>
      <c r="E88" s="265"/>
      <c r="F88" s="265"/>
      <c r="G88" s="265"/>
      <c r="H88" s="265"/>
      <c r="I88" s="265"/>
      <c r="J88" s="96"/>
      <c r="K88" s="98"/>
      <c r="L88" s="27"/>
      <c r="M88" s="27"/>
      <c r="N88" s="27"/>
      <c r="O88" s="27"/>
      <c r="P88" s="27"/>
      <c r="Q88" s="87"/>
    </row>
    <row r="89" spans="1:17" ht="39.75" customHeight="1" x14ac:dyDescent="0.25">
      <c r="A89" s="290"/>
      <c r="B89" s="290"/>
      <c r="C89" s="290"/>
      <c r="D89" s="291"/>
      <c r="E89" s="265"/>
      <c r="F89" s="265"/>
      <c r="G89" s="265"/>
      <c r="H89" s="265"/>
      <c r="I89" s="265"/>
      <c r="J89" s="96"/>
      <c r="K89" s="98"/>
      <c r="L89" s="27"/>
      <c r="M89" s="27"/>
      <c r="N89" s="27"/>
      <c r="O89" s="27"/>
      <c r="P89" s="27"/>
      <c r="Q89" s="87"/>
    </row>
    <row r="90" spans="1:17" ht="90.75" customHeight="1" x14ac:dyDescent="0.25">
      <c r="A90" s="290"/>
      <c r="B90" s="290" t="s">
        <v>58</v>
      </c>
      <c r="C90" s="290"/>
      <c r="D90" s="291" t="s">
        <v>138</v>
      </c>
      <c r="E90" s="265">
        <v>1633.1</v>
      </c>
      <c r="F90" s="265">
        <v>1633.1</v>
      </c>
      <c r="G90" s="265">
        <v>1634.1</v>
      </c>
      <c r="H90" s="265">
        <v>1635.1</v>
      </c>
      <c r="I90" s="265">
        <v>1635.1</v>
      </c>
      <c r="J90" s="209" t="s">
        <v>139</v>
      </c>
      <c r="K90" s="148" t="s">
        <v>140</v>
      </c>
      <c r="L90" s="39"/>
      <c r="M90" s="44"/>
      <c r="N90" s="44"/>
      <c r="O90" s="44"/>
      <c r="P90" s="44"/>
      <c r="Q90" s="87"/>
    </row>
    <row r="91" spans="1:17" ht="39.6" x14ac:dyDescent="0.25">
      <c r="A91" s="290"/>
      <c r="B91" s="290"/>
      <c r="C91" s="290"/>
      <c r="D91" s="291"/>
      <c r="E91" s="265"/>
      <c r="F91" s="265"/>
      <c r="G91" s="265"/>
      <c r="H91" s="265"/>
      <c r="I91" s="265"/>
      <c r="J91" s="209" t="s">
        <v>141</v>
      </c>
      <c r="K91" s="148" t="s">
        <v>142</v>
      </c>
      <c r="L91" s="215"/>
      <c r="M91" s="215"/>
      <c r="N91" s="215"/>
      <c r="O91" s="215"/>
      <c r="P91" s="215"/>
      <c r="Q91" s="87"/>
    </row>
    <row r="92" spans="1:17" ht="172.2" customHeight="1" x14ac:dyDescent="0.25">
      <c r="A92" s="118" t="s">
        <v>143</v>
      </c>
      <c r="B92" s="118"/>
      <c r="C92" s="118"/>
      <c r="D92" s="181" t="s">
        <v>311</v>
      </c>
      <c r="E92" s="182">
        <v>7728266.6000000006</v>
      </c>
      <c r="F92" s="182">
        <v>7484062.2999999989</v>
      </c>
      <c r="G92" s="182">
        <v>9391462.8999999985</v>
      </c>
      <c r="H92" s="182">
        <v>9847962.8999999985</v>
      </c>
      <c r="I92" s="182">
        <v>9847962.8999999985</v>
      </c>
      <c r="J92" s="183"/>
      <c r="K92" s="184"/>
      <c r="L92" s="184"/>
      <c r="M92" s="184"/>
      <c r="N92" s="184"/>
      <c r="O92" s="184"/>
      <c r="P92" s="184"/>
      <c r="Q92" s="236"/>
    </row>
    <row r="93" spans="1:17" ht="25.5" customHeight="1" x14ac:dyDescent="0.25">
      <c r="A93" s="292"/>
      <c r="B93" s="292" t="s">
        <v>26</v>
      </c>
      <c r="C93" s="292"/>
      <c r="D93" s="295" t="s">
        <v>185</v>
      </c>
      <c r="E93" s="297">
        <v>4087483.1</v>
      </c>
      <c r="F93" s="243">
        <v>3734104.6999999997</v>
      </c>
      <c r="G93" s="243">
        <v>5632100</v>
      </c>
      <c r="H93" s="243">
        <v>5977700</v>
      </c>
      <c r="I93" s="243">
        <v>5977700</v>
      </c>
      <c r="J93" s="168" t="s">
        <v>212</v>
      </c>
      <c r="K93" s="169" t="s">
        <v>204</v>
      </c>
      <c r="L93" s="36"/>
      <c r="M93" s="170">
        <v>4000</v>
      </c>
      <c r="N93" s="170">
        <v>4000</v>
      </c>
      <c r="O93" s="170">
        <v>4000</v>
      </c>
      <c r="P93" s="170">
        <v>4000</v>
      </c>
      <c r="Q93" s="170">
        <v>4000</v>
      </c>
    </row>
    <row r="94" spans="1:17" ht="25.5" customHeight="1" x14ac:dyDescent="0.25">
      <c r="A94" s="293"/>
      <c r="B94" s="293"/>
      <c r="C94" s="293"/>
      <c r="D94" s="296"/>
      <c r="E94" s="297"/>
      <c r="F94" s="266"/>
      <c r="G94" s="266"/>
      <c r="H94" s="266"/>
      <c r="I94" s="266"/>
      <c r="J94" s="168" t="s">
        <v>213</v>
      </c>
      <c r="K94" s="169" t="s">
        <v>70</v>
      </c>
      <c r="L94" s="36"/>
      <c r="M94" s="171" t="s">
        <v>214</v>
      </c>
      <c r="N94" s="172">
        <v>100</v>
      </c>
      <c r="O94" s="172">
        <v>100</v>
      </c>
      <c r="P94" s="172">
        <v>100</v>
      </c>
      <c r="Q94" s="172">
        <v>100</v>
      </c>
    </row>
    <row r="95" spans="1:17" ht="25.5" customHeight="1" x14ac:dyDescent="0.25">
      <c r="A95" s="293"/>
      <c r="B95" s="293"/>
      <c r="C95" s="294"/>
      <c r="D95" s="296"/>
      <c r="E95" s="297"/>
      <c r="F95" s="244"/>
      <c r="G95" s="244"/>
      <c r="H95" s="244"/>
      <c r="I95" s="244"/>
      <c r="J95" s="168" t="s">
        <v>215</v>
      </c>
      <c r="K95" s="169" t="s">
        <v>70</v>
      </c>
      <c r="L95" s="36"/>
      <c r="M95" s="170" t="s">
        <v>216</v>
      </c>
      <c r="N95" s="172">
        <v>100</v>
      </c>
      <c r="O95" s="172">
        <v>100</v>
      </c>
      <c r="P95" s="172">
        <v>110</v>
      </c>
      <c r="Q95" s="172">
        <v>110</v>
      </c>
    </row>
    <row r="96" spans="1:17" ht="28.5" customHeight="1" x14ac:dyDescent="0.25">
      <c r="A96" s="292"/>
      <c r="B96" s="292" t="s">
        <v>34</v>
      </c>
      <c r="C96" s="292"/>
      <c r="D96" s="295" t="s">
        <v>186</v>
      </c>
      <c r="E96" s="243">
        <v>3620552.1</v>
      </c>
      <c r="F96" s="243">
        <v>3709709</v>
      </c>
      <c r="G96" s="243">
        <v>3710743.1</v>
      </c>
      <c r="H96" s="243">
        <v>3821643.1</v>
      </c>
      <c r="I96" s="243">
        <v>3821643.1</v>
      </c>
      <c r="J96" s="168" t="s">
        <v>217</v>
      </c>
      <c r="K96" s="169" t="s">
        <v>70</v>
      </c>
      <c r="L96" s="87"/>
      <c r="M96" s="173">
        <v>224.7</v>
      </c>
      <c r="N96" s="173">
        <v>224.7</v>
      </c>
      <c r="O96" s="173">
        <v>224.7</v>
      </c>
      <c r="P96" s="173">
        <v>224.7</v>
      </c>
      <c r="Q96" s="173">
        <v>224.7</v>
      </c>
    </row>
    <row r="97" spans="1:17" ht="32.25" customHeight="1" x14ac:dyDescent="0.25">
      <c r="A97" s="293"/>
      <c r="B97" s="293"/>
      <c r="C97" s="293"/>
      <c r="D97" s="296"/>
      <c r="E97" s="266"/>
      <c r="F97" s="266"/>
      <c r="G97" s="266"/>
      <c r="H97" s="266"/>
      <c r="I97" s="266"/>
      <c r="J97" s="168" t="s">
        <v>218</v>
      </c>
      <c r="K97" s="169" t="s">
        <v>70</v>
      </c>
      <c r="L97" s="87"/>
      <c r="M97" s="173" t="s">
        <v>219</v>
      </c>
      <c r="N97" s="173" t="s">
        <v>220</v>
      </c>
      <c r="O97" s="173" t="s">
        <v>220</v>
      </c>
      <c r="P97" s="173" t="s">
        <v>220</v>
      </c>
      <c r="Q97" s="173" t="s">
        <v>321</v>
      </c>
    </row>
    <row r="98" spans="1:17" ht="33.75" customHeight="1" x14ac:dyDescent="0.25">
      <c r="A98" s="293"/>
      <c r="B98" s="293"/>
      <c r="C98" s="293"/>
      <c r="D98" s="296"/>
      <c r="E98" s="266"/>
      <c r="F98" s="266"/>
      <c r="G98" s="266"/>
      <c r="H98" s="266"/>
      <c r="I98" s="266"/>
      <c r="J98" s="168" t="s">
        <v>221</v>
      </c>
      <c r="K98" s="169" t="s">
        <v>70</v>
      </c>
      <c r="L98" s="87"/>
      <c r="M98" s="173">
        <v>56.2</v>
      </c>
      <c r="N98" s="173">
        <v>56.2</v>
      </c>
      <c r="O98" s="173">
        <v>56.2</v>
      </c>
      <c r="P98" s="173">
        <v>56.2</v>
      </c>
      <c r="Q98" s="173">
        <v>56.2</v>
      </c>
    </row>
    <row r="99" spans="1:17" ht="31.5" customHeight="1" x14ac:dyDescent="0.25">
      <c r="A99" s="294"/>
      <c r="B99" s="294"/>
      <c r="C99" s="294"/>
      <c r="D99" s="304"/>
      <c r="E99" s="266"/>
      <c r="F99" s="244"/>
      <c r="G99" s="244"/>
      <c r="H99" s="244"/>
      <c r="I99" s="244"/>
      <c r="J99" s="168" t="s">
        <v>222</v>
      </c>
      <c r="K99" s="174" t="s">
        <v>223</v>
      </c>
      <c r="L99" s="87"/>
      <c r="M99" s="173">
        <v>37</v>
      </c>
      <c r="N99" s="173">
        <v>37</v>
      </c>
      <c r="O99" s="173">
        <v>37</v>
      </c>
      <c r="P99" s="173">
        <v>37</v>
      </c>
      <c r="Q99" s="173">
        <v>37</v>
      </c>
    </row>
    <row r="100" spans="1:17" ht="25.5" customHeight="1" x14ac:dyDescent="0.25">
      <c r="A100" s="298"/>
      <c r="B100" s="298" t="s">
        <v>40</v>
      </c>
      <c r="C100" s="300"/>
      <c r="D100" s="302" t="s">
        <v>310</v>
      </c>
      <c r="E100" s="267">
        <v>10097.4</v>
      </c>
      <c r="F100" s="267">
        <v>18500</v>
      </c>
      <c r="G100" s="267">
        <v>20000</v>
      </c>
      <c r="H100" s="267">
        <v>20000</v>
      </c>
      <c r="I100" s="267">
        <v>20000</v>
      </c>
      <c r="J100" s="175" t="s">
        <v>224</v>
      </c>
      <c r="K100" s="174" t="s">
        <v>225</v>
      </c>
      <c r="L100" s="87"/>
      <c r="M100" s="176">
        <v>7</v>
      </c>
      <c r="N100" s="176">
        <v>7</v>
      </c>
      <c r="O100" s="176">
        <v>7</v>
      </c>
      <c r="P100" s="176">
        <v>7</v>
      </c>
      <c r="Q100" s="176">
        <v>7</v>
      </c>
    </row>
    <row r="101" spans="1:17" ht="54" customHeight="1" x14ac:dyDescent="0.25">
      <c r="A101" s="299"/>
      <c r="B101" s="299"/>
      <c r="C101" s="301"/>
      <c r="D101" s="303"/>
      <c r="E101" s="268"/>
      <c r="F101" s="268"/>
      <c r="G101" s="268"/>
      <c r="H101" s="268"/>
      <c r="I101" s="268"/>
      <c r="J101" s="175" t="s">
        <v>226</v>
      </c>
      <c r="K101" s="174" t="s">
        <v>225</v>
      </c>
      <c r="L101" s="87"/>
      <c r="M101" s="176">
        <v>14</v>
      </c>
      <c r="N101" s="176">
        <v>12</v>
      </c>
      <c r="O101" s="176">
        <v>12</v>
      </c>
      <c r="P101" s="176">
        <v>12</v>
      </c>
      <c r="Q101" s="176">
        <v>12</v>
      </c>
    </row>
    <row r="102" spans="1:17" ht="25.5" customHeight="1" x14ac:dyDescent="0.25">
      <c r="A102" s="93"/>
      <c r="B102" s="93" t="s">
        <v>54</v>
      </c>
      <c r="C102" s="94"/>
      <c r="D102" s="177" t="s">
        <v>187</v>
      </c>
      <c r="E102" s="178">
        <v>0</v>
      </c>
      <c r="F102" s="178">
        <v>2500</v>
      </c>
      <c r="G102" s="178">
        <v>2500</v>
      </c>
      <c r="H102" s="178">
        <v>2500</v>
      </c>
      <c r="I102" s="178">
        <v>2500</v>
      </c>
      <c r="J102" s="175" t="s">
        <v>227</v>
      </c>
      <c r="K102" s="174" t="s">
        <v>145</v>
      </c>
      <c r="L102" s="87"/>
      <c r="M102" s="176">
        <v>70</v>
      </c>
      <c r="N102" s="176">
        <v>100</v>
      </c>
      <c r="O102" s="176">
        <v>100</v>
      </c>
      <c r="P102" s="176">
        <v>100</v>
      </c>
      <c r="Q102" s="176">
        <v>100</v>
      </c>
    </row>
    <row r="103" spans="1:17" ht="25.5" customHeight="1" x14ac:dyDescent="0.25">
      <c r="A103" s="298"/>
      <c r="B103" s="298" t="s">
        <v>58</v>
      </c>
      <c r="C103" s="300"/>
      <c r="D103" s="302" t="s">
        <v>188</v>
      </c>
      <c r="E103" s="267">
        <v>7450.2999999999993</v>
      </c>
      <c r="F103" s="267">
        <v>15000</v>
      </c>
      <c r="G103" s="267">
        <v>20757.099999999999</v>
      </c>
      <c r="H103" s="267">
        <v>20757.099999999999</v>
      </c>
      <c r="I103" s="267">
        <v>20757.099999999999</v>
      </c>
      <c r="J103" s="175" t="s">
        <v>228</v>
      </c>
      <c r="K103" s="174" t="s">
        <v>145</v>
      </c>
      <c r="L103" s="87"/>
      <c r="M103" s="176">
        <v>60</v>
      </c>
      <c r="N103" s="176">
        <v>80</v>
      </c>
      <c r="O103" s="176">
        <v>80</v>
      </c>
      <c r="P103" s="176">
        <v>80</v>
      </c>
      <c r="Q103" s="176">
        <v>80</v>
      </c>
    </row>
    <row r="104" spans="1:17" ht="25.5" customHeight="1" x14ac:dyDescent="0.25">
      <c r="A104" s="299"/>
      <c r="B104" s="299"/>
      <c r="C104" s="301"/>
      <c r="D104" s="303"/>
      <c r="E104" s="268"/>
      <c r="F104" s="268"/>
      <c r="G104" s="268"/>
      <c r="H104" s="268"/>
      <c r="I104" s="268"/>
      <c r="J104" s="175" t="s">
        <v>229</v>
      </c>
      <c r="K104" s="174" t="s">
        <v>145</v>
      </c>
      <c r="L104" s="87"/>
      <c r="M104" s="176">
        <v>72</v>
      </c>
      <c r="N104" s="176">
        <v>80</v>
      </c>
      <c r="O104" s="176">
        <v>80</v>
      </c>
      <c r="P104" s="176">
        <v>80</v>
      </c>
      <c r="Q104" s="176">
        <v>80</v>
      </c>
    </row>
    <row r="105" spans="1:17" ht="25.5" customHeight="1" x14ac:dyDescent="0.25">
      <c r="A105" s="77"/>
      <c r="B105" s="77" t="s">
        <v>100</v>
      </c>
      <c r="C105" s="78"/>
      <c r="D105" s="179" t="s">
        <v>189</v>
      </c>
      <c r="E105" s="180">
        <v>0</v>
      </c>
      <c r="F105" s="180">
        <v>1200</v>
      </c>
      <c r="G105" s="180">
        <v>2100</v>
      </c>
      <c r="H105" s="180">
        <v>2100</v>
      </c>
      <c r="I105" s="180">
        <v>2100</v>
      </c>
      <c r="J105" s="175" t="s">
        <v>230</v>
      </c>
      <c r="K105" s="169" t="s">
        <v>145</v>
      </c>
      <c r="L105" s="87"/>
      <c r="M105" s="173">
        <v>0</v>
      </c>
      <c r="N105" s="173">
        <v>18</v>
      </c>
      <c r="O105" s="173">
        <v>18</v>
      </c>
      <c r="P105" s="173">
        <v>18</v>
      </c>
      <c r="Q105" s="173">
        <v>18</v>
      </c>
    </row>
    <row r="106" spans="1:17" ht="25.5" customHeight="1" x14ac:dyDescent="0.25">
      <c r="A106" s="77"/>
      <c r="B106" s="77" t="s">
        <v>103</v>
      </c>
      <c r="C106" s="78"/>
      <c r="D106" s="179" t="s">
        <v>190</v>
      </c>
      <c r="E106" s="180">
        <v>2683.7</v>
      </c>
      <c r="F106" s="180">
        <v>3048.6</v>
      </c>
      <c r="G106" s="180">
        <v>3262.7</v>
      </c>
      <c r="H106" s="180">
        <v>3262.7</v>
      </c>
      <c r="I106" s="180">
        <v>3262.7</v>
      </c>
      <c r="J106" s="175" t="s">
        <v>231</v>
      </c>
      <c r="K106" s="174" t="s">
        <v>232</v>
      </c>
      <c r="L106" s="87"/>
      <c r="M106" s="170">
        <v>5210</v>
      </c>
      <c r="N106" s="170">
        <v>1340</v>
      </c>
      <c r="O106" s="170">
        <v>1340</v>
      </c>
      <c r="P106" s="170">
        <v>1470</v>
      </c>
      <c r="Q106" s="170">
        <v>1600</v>
      </c>
    </row>
    <row r="107" spans="1:17" ht="131.4" customHeight="1" x14ac:dyDescent="0.25">
      <c r="A107" s="119" t="s">
        <v>144</v>
      </c>
      <c r="B107" s="119"/>
      <c r="C107" s="119"/>
      <c r="D107" s="185" t="s">
        <v>313</v>
      </c>
      <c r="E107" s="186">
        <v>1054164.5</v>
      </c>
      <c r="F107" s="186">
        <v>1126202.7</v>
      </c>
      <c r="G107" s="186">
        <v>1440327.2999999998</v>
      </c>
      <c r="H107" s="186">
        <v>1454456.7999999998</v>
      </c>
      <c r="I107" s="186">
        <v>1454456.7999999998</v>
      </c>
      <c r="J107" s="185"/>
      <c r="K107" s="187"/>
      <c r="L107" s="187"/>
      <c r="M107" s="187"/>
      <c r="N107" s="187"/>
      <c r="O107" s="187"/>
      <c r="P107" s="187"/>
      <c r="Q107" s="237"/>
    </row>
    <row r="108" spans="1:17" ht="25.5" customHeight="1" x14ac:dyDescent="0.25">
      <c r="A108" s="305"/>
      <c r="B108" s="305" t="s">
        <v>26</v>
      </c>
      <c r="C108" s="306"/>
      <c r="D108" s="307" t="s">
        <v>191</v>
      </c>
      <c r="E108" s="308">
        <v>43007.3</v>
      </c>
      <c r="F108" s="308">
        <v>55943.9</v>
      </c>
      <c r="G108" s="308">
        <v>63992.800000000003</v>
      </c>
      <c r="H108" s="308">
        <v>56130.400000000001</v>
      </c>
      <c r="I108" s="308">
        <v>56130.400000000001</v>
      </c>
      <c r="J108" s="175" t="s">
        <v>233</v>
      </c>
      <c r="K108" s="169" t="s">
        <v>234</v>
      </c>
      <c r="L108" s="87"/>
      <c r="M108" s="224">
        <v>1</v>
      </c>
      <c r="N108" s="224">
        <v>1</v>
      </c>
      <c r="O108" s="224">
        <v>1</v>
      </c>
      <c r="P108" s="224">
        <v>1</v>
      </c>
      <c r="Q108" s="224">
        <v>1</v>
      </c>
    </row>
    <row r="109" spans="1:17" ht="42.6" customHeight="1" x14ac:dyDescent="0.25">
      <c r="A109" s="305"/>
      <c r="B109" s="305"/>
      <c r="C109" s="306"/>
      <c r="D109" s="307"/>
      <c r="E109" s="308"/>
      <c r="F109" s="308"/>
      <c r="G109" s="308"/>
      <c r="H109" s="308"/>
      <c r="I109" s="308"/>
      <c r="J109" s="175" t="s">
        <v>235</v>
      </c>
      <c r="K109" s="169" t="s">
        <v>39</v>
      </c>
      <c r="L109" s="87"/>
      <c r="M109" s="224">
        <v>10</v>
      </c>
      <c r="N109" s="224">
        <v>10</v>
      </c>
      <c r="O109" s="224">
        <v>10</v>
      </c>
      <c r="P109" s="224">
        <v>10</v>
      </c>
      <c r="Q109" s="224">
        <v>10</v>
      </c>
    </row>
    <row r="110" spans="1:17" ht="25.5" customHeight="1" x14ac:dyDescent="0.25">
      <c r="A110" s="292"/>
      <c r="B110" s="292" t="s">
        <v>34</v>
      </c>
      <c r="C110" s="309"/>
      <c r="D110" s="311" t="s">
        <v>192</v>
      </c>
      <c r="E110" s="267">
        <v>7721.9</v>
      </c>
      <c r="F110" s="267">
        <v>11599</v>
      </c>
      <c r="G110" s="267">
        <v>12736.7</v>
      </c>
      <c r="H110" s="267">
        <v>12736.7</v>
      </c>
      <c r="I110" s="267">
        <v>12736.7</v>
      </c>
      <c r="J110" s="168" t="s">
        <v>236</v>
      </c>
      <c r="K110" s="169" t="s">
        <v>145</v>
      </c>
      <c r="L110" s="87"/>
      <c r="M110" s="224">
        <v>305</v>
      </c>
      <c r="N110" s="224">
        <v>600</v>
      </c>
      <c r="O110" s="224">
        <v>600</v>
      </c>
      <c r="P110" s="224">
        <v>600</v>
      </c>
      <c r="Q110" s="224">
        <v>600</v>
      </c>
    </row>
    <row r="111" spans="1:17" ht="25.5" customHeight="1" x14ac:dyDescent="0.25">
      <c r="A111" s="294"/>
      <c r="B111" s="294"/>
      <c r="C111" s="310"/>
      <c r="D111" s="312"/>
      <c r="E111" s="268"/>
      <c r="F111" s="268"/>
      <c r="G111" s="268"/>
      <c r="H111" s="268"/>
      <c r="I111" s="268"/>
      <c r="J111" s="168" t="s">
        <v>237</v>
      </c>
      <c r="K111" s="169" t="s">
        <v>39</v>
      </c>
      <c r="L111" s="87"/>
      <c r="M111" s="224">
        <v>0</v>
      </c>
      <c r="N111" s="224">
        <v>2</v>
      </c>
      <c r="O111" s="224">
        <v>2</v>
      </c>
      <c r="P111" s="224">
        <v>2</v>
      </c>
      <c r="Q111" s="234">
        <v>0</v>
      </c>
    </row>
    <row r="112" spans="1:17" ht="25.5" customHeight="1" x14ac:dyDescent="0.25">
      <c r="A112" s="305"/>
      <c r="B112" s="305" t="s">
        <v>40</v>
      </c>
      <c r="C112" s="306"/>
      <c r="D112" s="307" t="s">
        <v>193</v>
      </c>
      <c r="E112" s="269">
        <v>386474.90000000008</v>
      </c>
      <c r="F112" s="269">
        <v>424641.60000000003</v>
      </c>
      <c r="G112" s="269">
        <v>525884.9</v>
      </c>
      <c r="H112" s="269">
        <v>532062</v>
      </c>
      <c r="I112" s="269">
        <v>532062</v>
      </c>
      <c r="J112" s="168" t="s">
        <v>194</v>
      </c>
      <c r="K112" s="169" t="s">
        <v>145</v>
      </c>
      <c r="L112" s="87"/>
      <c r="M112" s="223">
        <v>2330</v>
      </c>
      <c r="N112" s="223">
        <v>2726</v>
      </c>
      <c r="O112" s="223">
        <v>2726</v>
      </c>
      <c r="P112" s="223">
        <v>2726</v>
      </c>
      <c r="Q112" s="233">
        <v>2726</v>
      </c>
    </row>
    <row r="113" spans="1:17" ht="25.5" customHeight="1" x14ac:dyDescent="0.25">
      <c r="A113" s="305"/>
      <c r="B113" s="305"/>
      <c r="C113" s="306"/>
      <c r="D113" s="307"/>
      <c r="E113" s="269"/>
      <c r="F113" s="269"/>
      <c r="G113" s="269"/>
      <c r="H113" s="269"/>
      <c r="I113" s="269"/>
      <c r="J113" s="193" t="s">
        <v>195</v>
      </c>
      <c r="K113" s="169" t="s">
        <v>196</v>
      </c>
      <c r="L113" s="87"/>
      <c r="M113" s="225">
        <v>378635.00000000006</v>
      </c>
      <c r="N113" s="225">
        <v>415016.4</v>
      </c>
      <c r="O113" s="225">
        <v>516347.00000000006</v>
      </c>
      <c r="P113" s="225">
        <v>522333.3</v>
      </c>
      <c r="Q113" s="238">
        <v>521203.5</v>
      </c>
    </row>
    <row r="114" spans="1:17" ht="25.5" customHeight="1" x14ac:dyDescent="0.25">
      <c r="A114" s="305"/>
      <c r="B114" s="305"/>
      <c r="C114" s="306"/>
      <c r="D114" s="307"/>
      <c r="E114" s="269"/>
      <c r="F114" s="269"/>
      <c r="G114" s="269"/>
      <c r="H114" s="269"/>
      <c r="I114" s="269"/>
      <c r="J114" s="168" t="s">
        <v>197</v>
      </c>
      <c r="K114" s="169" t="s">
        <v>196</v>
      </c>
      <c r="L114" s="87"/>
      <c r="M114" s="226">
        <v>13.542024320457799</v>
      </c>
      <c r="N114" s="226">
        <v>12.686977256052826</v>
      </c>
      <c r="O114" s="226">
        <v>15.784635607728054</v>
      </c>
      <c r="P114" s="226">
        <v>15.967635730007336</v>
      </c>
      <c r="Q114" s="239">
        <v>15.9</v>
      </c>
    </row>
    <row r="115" spans="1:17" ht="25.5" customHeight="1" x14ac:dyDescent="0.25">
      <c r="A115" s="305"/>
      <c r="B115" s="305" t="s">
        <v>54</v>
      </c>
      <c r="C115" s="306"/>
      <c r="D115" s="307" t="s">
        <v>198</v>
      </c>
      <c r="E115" s="269">
        <v>6289</v>
      </c>
      <c r="F115" s="269">
        <v>22394.2</v>
      </c>
      <c r="G115" s="269">
        <v>22394.2</v>
      </c>
      <c r="H115" s="269">
        <v>34400</v>
      </c>
      <c r="I115" s="269">
        <v>34400</v>
      </c>
      <c r="J115" s="168" t="s">
        <v>238</v>
      </c>
      <c r="K115" s="169" t="s">
        <v>234</v>
      </c>
      <c r="L115" s="87"/>
      <c r="M115" s="224">
        <v>0</v>
      </c>
      <c r="N115" s="224">
        <v>0</v>
      </c>
      <c r="O115" s="224">
        <v>0</v>
      </c>
      <c r="P115" s="224">
        <v>1</v>
      </c>
      <c r="Q115" s="234">
        <v>0</v>
      </c>
    </row>
    <row r="116" spans="1:17" ht="25.5" customHeight="1" x14ac:dyDescent="0.25">
      <c r="A116" s="305"/>
      <c r="B116" s="305"/>
      <c r="C116" s="306"/>
      <c r="D116" s="307"/>
      <c r="E116" s="269"/>
      <c r="F116" s="269"/>
      <c r="G116" s="269"/>
      <c r="H116" s="269"/>
      <c r="I116" s="269"/>
      <c r="J116" s="168" t="s">
        <v>239</v>
      </c>
      <c r="K116" s="169" t="s">
        <v>39</v>
      </c>
      <c r="L116" s="87"/>
      <c r="M116" s="224">
        <v>835</v>
      </c>
      <c r="N116" s="224">
        <v>600</v>
      </c>
      <c r="O116" s="224">
        <v>900</v>
      </c>
      <c r="P116" s="224">
        <v>900</v>
      </c>
      <c r="Q116" s="224">
        <v>900</v>
      </c>
    </row>
    <row r="117" spans="1:17" ht="25.5" customHeight="1" x14ac:dyDescent="0.25">
      <c r="A117" s="305"/>
      <c r="B117" s="305"/>
      <c r="C117" s="306"/>
      <c r="D117" s="307"/>
      <c r="E117" s="269"/>
      <c r="F117" s="269"/>
      <c r="G117" s="269"/>
      <c r="H117" s="269"/>
      <c r="I117" s="269"/>
      <c r="J117" s="168" t="s">
        <v>240</v>
      </c>
      <c r="K117" s="169" t="s">
        <v>39</v>
      </c>
      <c r="L117" s="87"/>
      <c r="M117" s="224">
        <v>569</v>
      </c>
      <c r="N117" s="224">
        <v>500</v>
      </c>
      <c r="O117" s="224">
        <v>650</v>
      </c>
      <c r="P117" s="224">
        <v>650</v>
      </c>
      <c r="Q117" s="224">
        <v>650</v>
      </c>
    </row>
    <row r="118" spans="1:17" ht="25.5" customHeight="1" x14ac:dyDescent="0.25">
      <c r="A118" s="305"/>
      <c r="B118" s="305" t="s">
        <v>58</v>
      </c>
      <c r="C118" s="306"/>
      <c r="D118" s="307" t="s">
        <v>199</v>
      </c>
      <c r="E118" s="297">
        <v>76351</v>
      </c>
      <c r="F118" s="297">
        <v>97000</v>
      </c>
      <c r="G118" s="297">
        <v>85625</v>
      </c>
      <c r="H118" s="297">
        <v>89434</v>
      </c>
      <c r="I118" s="297">
        <v>89434</v>
      </c>
      <c r="J118" s="168" t="s">
        <v>241</v>
      </c>
      <c r="K118" s="169" t="s">
        <v>242</v>
      </c>
      <c r="L118" s="87"/>
      <c r="M118" s="223">
        <v>1598</v>
      </c>
      <c r="N118" s="223">
        <v>2726</v>
      </c>
      <c r="O118" s="223">
        <v>2796</v>
      </c>
      <c r="P118" s="223">
        <v>2796</v>
      </c>
      <c r="Q118" s="223">
        <v>2796</v>
      </c>
    </row>
    <row r="119" spans="1:17" ht="25.5" customHeight="1" x14ac:dyDescent="0.25">
      <c r="A119" s="305"/>
      <c r="B119" s="305"/>
      <c r="C119" s="306"/>
      <c r="D119" s="307"/>
      <c r="E119" s="297"/>
      <c r="F119" s="297"/>
      <c r="G119" s="297"/>
      <c r="H119" s="297"/>
      <c r="I119" s="297"/>
      <c r="J119" s="168" t="s">
        <v>243</v>
      </c>
      <c r="K119" s="169" t="s">
        <v>39</v>
      </c>
      <c r="L119" s="87"/>
      <c r="M119" s="224">
        <v>0</v>
      </c>
      <c r="N119" s="224">
        <v>4</v>
      </c>
      <c r="O119" s="224">
        <v>4</v>
      </c>
      <c r="P119" s="224">
        <v>4</v>
      </c>
      <c r="Q119" s="224">
        <v>4</v>
      </c>
    </row>
    <row r="120" spans="1:17" ht="25.5" customHeight="1" x14ac:dyDescent="0.25">
      <c r="A120" s="305"/>
      <c r="B120" s="305"/>
      <c r="C120" s="306"/>
      <c r="D120" s="307"/>
      <c r="E120" s="297"/>
      <c r="F120" s="297"/>
      <c r="G120" s="297"/>
      <c r="H120" s="297"/>
      <c r="I120" s="297"/>
      <c r="J120" s="168" t="s">
        <v>244</v>
      </c>
      <c r="K120" s="169" t="s">
        <v>242</v>
      </c>
      <c r="L120" s="87"/>
      <c r="M120" s="223">
        <v>5525</v>
      </c>
      <c r="N120" s="223">
        <v>13100</v>
      </c>
      <c r="O120" s="223">
        <v>13100</v>
      </c>
      <c r="P120" s="223">
        <v>13300</v>
      </c>
      <c r="Q120" s="223">
        <v>13300</v>
      </c>
    </row>
    <row r="121" spans="1:17" ht="25.5" customHeight="1" x14ac:dyDescent="0.25">
      <c r="A121" s="292"/>
      <c r="B121" s="292" t="s">
        <v>100</v>
      </c>
      <c r="C121" s="309"/>
      <c r="D121" s="311" t="s">
        <v>200</v>
      </c>
      <c r="E121" s="243">
        <v>54191.3</v>
      </c>
      <c r="F121" s="243">
        <v>90000</v>
      </c>
      <c r="G121" s="243">
        <v>148225.60000000001</v>
      </c>
      <c r="H121" s="243">
        <v>148225.60000000001</v>
      </c>
      <c r="I121" s="243">
        <v>148225.60000000001</v>
      </c>
      <c r="J121" s="168" t="s">
        <v>245</v>
      </c>
      <c r="K121" s="169" t="s">
        <v>234</v>
      </c>
      <c r="L121" s="87"/>
      <c r="M121" s="224">
        <v>0</v>
      </c>
      <c r="N121" s="224">
        <v>1</v>
      </c>
      <c r="O121" s="224">
        <v>0</v>
      </c>
      <c r="P121" s="224">
        <v>0</v>
      </c>
      <c r="Q121" s="224">
        <v>0</v>
      </c>
    </row>
    <row r="122" spans="1:17" ht="25.5" customHeight="1" x14ac:dyDescent="0.25">
      <c r="A122" s="293"/>
      <c r="B122" s="293"/>
      <c r="C122" s="316"/>
      <c r="D122" s="317"/>
      <c r="E122" s="266"/>
      <c r="F122" s="266"/>
      <c r="G122" s="266"/>
      <c r="H122" s="266"/>
      <c r="I122" s="266"/>
      <c r="J122" s="168" t="s">
        <v>246</v>
      </c>
      <c r="K122" s="169" t="s">
        <v>39</v>
      </c>
      <c r="L122" s="87"/>
      <c r="M122" s="223">
        <v>6669</v>
      </c>
      <c r="N122" s="223">
        <v>4806</v>
      </c>
      <c r="O122" s="223">
        <v>10485</v>
      </c>
      <c r="P122" s="223">
        <v>10485</v>
      </c>
      <c r="Q122" s="223">
        <v>10485</v>
      </c>
    </row>
    <row r="123" spans="1:17" ht="25.5" customHeight="1" x14ac:dyDescent="0.25">
      <c r="A123" s="294"/>
      <c r="B123" s="294"/>
      <c r="C123" s="310"/>
      <c r="D123" s="312"/>
      <c r="E123" s="244"/>
      <c r="F123" s="244"/>
      <c r="G123" s="244"/>
      <c r="H123" s="244"/>
      <c r="I123" s="244"/>
      <c r="J123" s="168" t="s">
        <v>247</v>
      </c>
      <c r="K123" s="169" t="s">
        <v>39</v>
      </c>
      <c r="L123" s="87"/>
      <c r="M123" s="223">
        <v>0</v>
      </c>
      <c r="N123" s="223">
        <v>0</v>
      </c>
      <c r="O123" s="223">
        <v>1000</v>
      </c>
      <c r="P123" s="223">
        <v>2500</v>
      </c>
      <c r="Q123" s="223">
        <v>2500</v>
      </c>
    </row>
    <row r="124" spans="1:17" ht="25.5" customHeight="1" x14ac:dyDescent="0.25">
      <c r="A124" s="305"/>
      <c r="B124" s="305" t="s">
        <v>103</v>
      </c>
      <c r="C124" s="306"/>
      <c r="D124" s="313" t="s">
        <v>201</v>
      </c>
      <c r="E124" s="314">
        <v>480129.1</v>
      </c>
      <c r="F124" s="314">
        <v>424624</v>
      </c>
      <c r="G124" s="297">
        <v>581468.1</v>
      </c>
      <c r="H124" s="297">
        <v>581468.1</v>
      </c>
      <c r="I124" s="297">
        <v>581468.1</v>
      </c>
      <c r="J124" s="193" t="s">
        <v>248</v>
      </c>
      <c r="K124" s="169" t="s">
        <v>234</v>
      </c>
      <c r="L124" s="87"/>
      <c r="M124" s="223">
        <v>1</v>
      </c>
      <c r="N124" s="223">
        <v>1</v>
      </c>
      <c r="O124" s="223">
        <v>1</v>
      </c>
      <c r="P124" s="223">
        <v>0</v>
      </c>
      <c r="Q124" s="223">
        <v>0</v>
      </c>
    </row>
    <row r="125" spans="1:17" ht="25.5" customHeight="1" x14ac:dyDescent="0.25">
      <c r="A125" s="305"/>
      <c r="B125" s="305"/>
      <c r="C125" s="306"/>
      <c r="D125" s="313"/>
      <c r="E125" s="315"/>
      <c r="F125" s="315"/>
      <c r="G125" s="297"/>
      <c r="H125" s="297"/>
      <c r="I125" s="297"/>
      <c r="J125" s="193" t="s">
        <v>249</v>
      </c>
      <c r="K125" s="169" t="s">
        <v>39</v>
      </c>
      <c r="L125" s="87"/>
      <c r="M125" s="223">
        <v>7674</v>
      </c>
      <c r="N125" s="223">
        <v>7400</v>
      </c>
      <c r="O125" s="223">
        <v>8000</v>
      </c>
      <c r="P125" s="223">
        <v>8000</v>
      </c>
      <c r="Q125" s="223">
        <v>8000</v>
      </c>
    </row>
    <row r="126" spans="1:17" ht="141.6" customHeight="1" x14ac:dyDescent="0.25">
      <c r="A126" s="120" t="s">
        <v>277</v>
      </c>
      <c r="B126" s="120"/>
      <c r="C126" s="120"/>
      <c r="D126" s="188" t="s">
        <v>314</v>
      </c>
      <c r="E126" s="189">
        <v>1076893.4999999998</v>
      </c>
      <c r="F126" s="189">
        <v>1077692.2</v>
      </c>
      <c r="G126" s="189">
        <v>990641.9</v>
      </c>
      <c r="H126" s="189">
        <v>982655.39999999991</v>
      </c>
      <c r="I126" s="189">
        <v>982655.39999999991</v>
      </c>
      <c r="J126" s="190"/>
      <c r="K126" s="187"/>
      <c r="L126" s="187"/>
      <c r="M126" s="187"/>
      <c r="N126" s="187"/>
      <c r="O126" s="187"/>
      <c r="P126" s="187"/>
      <c r="Q126" s="237"/>
    </row>
    <row r="127" spans="1:17" ht="25.5" customHeight="1" x14ac:dyDescent="0.25">
      <c r="A127" s="292"/>
      <c r="B127" s="292" t="s">
        <v>26</v>
      </c>
      <c r="C127" s="292"/>
      <c r="D127" s="295" t="s">
        <v>203</v>
      </c>
      <c r="E127" s="243">
        <v>1021776.5999999997</v>
      </c>
      <c r="F127" s="243">
        <v>1035235.9</v>
      </c>
      <c r="G127" s="243">
        <v>958492</v>
      </c>
      <c r="H127" s="243">
        <v>951989.7</v>
      </c>
      <c r="I127" s="243">
        <v>951989.7</v>
      </c>
      <c r="J127" s="168" t="s">
        <v>250</v>
      </c>
      <c r="K127" s="169" t="s">
        <v>204</v>
      </c>
      <c r="L127" s="87"/>
      <c r="M127" s="228" t="s">
        <v>251</v>
      </c>
      <c r="N127" s="228" t="s">
        <v>251</v>
      </c>
      <c r="O127" s="228" t="s">
        <v>251</v>
      </c>
      <c r="P127" s="235" t="s">
        <v>251</v>
      </c>
      <c r="Q127" s="235" t="s">
        <v>251</v>
      </c>
    </row>
    <row r="128" spans="1:17" ht="49.2" customHeight="1" x14ac:dyDescent="0.25">
      <c r="A128" s="294"/>
      <c r="B128" s="294"/>
      <c r="C128" s="294"/>
      <c r="D128" s="304"/>
      <c r="E128" s="244"/>
      <c r="F128" s="244"/>
      <c r="G128" s="244"/>
      <c r="H128" s="244"/>
      <c r="I128" s="244"/>
      <c r="J128" s="168" t="s">
        <v>252</v>
      </c>
      <c r="K128" s="169" t="s">
        <v>204</v>
      </c>
      <c r="L128" s="87"/>
      <c r="M128" s="227">
        <v>3000</v>
      </c>
      <c r="N128" s="227">
        <v>3000</v>
      </c>
      <c r="O128" s="227">
        <v>3000</v>
      </c>
      <c r="P128" s="232">
        <v>3000</v>
      </c>
      <c r="Q128" s="232">
        <v>3000</v>
      </c>
    </row>
    <row r="129" spans="1:17" ht="25.5" customHeight="1" x14ac:dyDescent="0.25">
      <c r="A129" s="292"/>
      <c r="B129" s="292" t="s">
        <v>34</v>
      </c>
      <c r="C129" s="292"/>
      <c r="D129" s="295" t="s">
        <v>205</v>
      </c>
      <c r="E129" s="243">
        <v>44148.4</v>
      </c>
      <c r="F129" s="243">
        <v>30606.3</v>
      </c>
      <c r="G129" s="243">
        <v>20549.900000000001</v>
      </c>
      <c r="H129" s="243">
        <v>18865.7</v>
      </c>
      <c r="I129" s="243">
        <v>18865.7</v>
      </c>
      <c r="J129" s="168" t="s">
        <v>253</v>
      </c>
      <c r="K129" s="169" t="s">
        <v>204</v>
      </c>
      <c r="L129" s="87"/>
      <c r="M129" s="228" t="s">
        <v>254</v>
      </c>
      <c r="N129" s="228" t="s">
        <v>254</v>
      </c>
      <c r="O129" s="228" t="s">
        <v>254</v>
      </c>
      <c r="P129" s="235" t="s">
        <v>254</v>
      </c>
      <c r="Q129" s="235" t="s">
        <v>254</v>
      </c>
    </row>
    <row r="130" spans="1:17" ht="30.6" customHeight="1" x14ac:dyDescent="0.25">
      <c r="A130" s="294"/>
      <c r="B130" s="294"/>
      <c r="C130" s="294"/>
      <c r="D130" s="304"/>
      <c r="E130" s="244"/>
      <c r="F130" s="244"/>
      <c r="G130" s="244"/>
      <c r="H130" s="244"/>
      <c r="I130" s="244"/>
      <c r="J130" s="168" t="s">
        <v>255</v>
      </c>
      <c r="K130" s="169" t="s">
        <v>204</v>
      </c>
      <c r="L130" s="87"/>
      <c r="M130" s="228" t="s">
        <v>256</v>
      </c>
      <c r="N130" s="228" t="s">
        <v>257</v>
      </c>
      <c r="O130" s="228" t="s">
        <v>257</v>
      </c>
      <c r="P130" s="235" t="s">
        <v>257</v>
      </c>
      <c r="Q130" s="235" t="s">
        <v>257</v>
      </c>
    </row>
    <row r="131" spans="1:17" ht="55.2" customHeight="1" x14ac:dyDescent="0.25">
      <c r="A131" s="92"/>
      <c r="B131" s="92" t="s">
        <v>40</v>
      </c>
      <c r="C131" s="92"/>
      <c r="D131" s="168" t="s">
        <v>206</v>
      </c>
      <c r="E131" s="194">
        <v>10968.5</v>
      </c>
      <c r="F131" s="194">
        <v>11850</v>
      </c>
      <c r="G131" s="194">
        <v>11600</v>
      </c>
      <c r="H131" s="194">
        <v>11800</v>
      </c>
      <c r="I131" s="194">
        <v>11800</v>
      </c>
      <c r="J131" s="168" t="s">
        <v>258</v>
      </c>
      <c r="K131" s="169" t="s">
        <v>204</v>
      </c>
      <c r="L131" s="87"/>
      <c r="M131" s="229" t="s">
        <v>259</v>
      </c>
      <c r="N131" s="229" t="s">
        <v>259</v>
      </c>
      <c r="O131" s="229" t="s">
        <v>259</v>
      </c>
      <c r="P131" s="240" t="s">
        <v>259</v>
      </c>
      <c r="Q131" s="240" t="s">
        <v>259</v>
      </c>
    </row>
    <row r="132" spans="1:17" ht="123.6" customHeight="1" x14ac:dyDescent="0.25">
      <c r="A132" s="120" t="s">
        <v>278</v>
      </c>
      <c r="B132" s="120"/>
      <c r="C132" s="120"/>
      <c r="D132" s="188" t="s">
        <v>315</v>
      </c>
      <c r="E132" s="189">
        <v>455360</v>
      </c>
      <c r="F132" s="189">
        <v>473974.2</v>
      </c>
      <c r="G132" s="189">
        <v>675515.2</v>
      </c>
      <c r="H132" s="189">
        <v>710920.3</v>
      </c>
      <c r="I132" s="189">
        <v>710920.3</v>
      </c>
      <c r="J132" s="190"/>
      <c r="K132" s="187"/>
      <c r="L132" s="187"/>
      <c r="M132" s="187"/>
      <c r="N132" s="187"/>
      <c r="O132" s="187"/>
      <c r="P132" s="187"/>
      <c r="Q132" s="237"/>
    </row>
    <row r="133" spans="1:17" ht="25.5" customHeight="1" x14ac:dyDescent="0.25">
      <c r="A133" s="292"/>
      <c r="B133" s="292" t="s">
        <v>26</v>
      </c>
      <c r="C133" s="292" t="s">
        <v>184</v>
      </c>
      <c r="D133" s="295" t="s">
        <v>207</v>
      </c>
      <c r="E133" s="243">
        <v>83988.700000000012</v>
      </c>
      <c r="F133" s="318">
        <v>97632.1</v>
      </c>
      <c r="G133" s="243">
        <v>163035.4</v>
      </c>
      <c r="H133" s="243">
        <v>170767</v>
      </c>
      <c r="I133" s="243">
        <v>170767</v>
      </c>
      <c r="J133" s="195" t="s">
        <v>260</v>
      </c>
      <c r="K133" s="196" t="s">
        <v>39</v>
      </c>
      <c r="L133" s="87"/>
      <c r="M133" s="241">
        <v>435</v>
      </c>
      <c r="N133" s="241">
        <v>755</v>
      </c>
      <c r="O133" s="241">
        <v>936</v>
      </c>
      <c r="P133" s="241">
        <v>1001</v>
      </c>
      <c r="Q133" s="241">
        <v>1066</v>
      </c>
    </row>
    <row r="134" spans="1:17" ht="25.5" customHeight="1" x14ac:dyDescent="0.25">
      <c r="A134" s="293"/>
      <c r="B134" s="293"/>
      <c r="C134" s="293"/>
      <c r="D134" s="296"/>
      <c r="E134" s="266"/>
      <c r="F134" s="319"/>
      <c r="G134" s="266"/>
      <c r="H134" s="266"/>
      <c r="I134" s="266"/>
      <c r="J134" s="195" t="s">
        <v>261</v>
      </c>
      <c r="K134" s="196" t="s">
        <v>70</v>
      </c>
      <c r="L134" s="87"/>
      <c r="M134" s="242">
        <v>46</v>
      </c>
      <c r="N134" s="242">
        <v>70</v>
      </c>
      <c r="O134" s="242">
        <v>70</v>
      </c>
      <c r="P134" s="242">
        <v>70</v>
      </c>
      <c r="Q134" s="242">
        <v>70</v>
      </c>
    </row>
    <row r="135" spans="1:17" ht="25.5" customHeight="1" x14ac:dyDescent="0.25">
      <c r="A135" s="293"/>
      <c r="B135" s="293"/>
      <c r="C135" s="293"/>
      <c r="D135" s="296"/>
      <c r="E135" s="266"/>
      <c r="F135" s="319"/>
      <c r="G135" s="266"/>
      <c r="H135" s="266"/>
      <c r="I135" s="266"/>
      <c r="J135" s="195" t="s">
        <v>262</v>
      </c>
      <c r="K135" s="196" t="s">
        <v>263</v>
      </c>
      <c r="L135" s="87"/>
      <c r="M135" s="242">
        <v>15.3</v>
      </c>
      <c r="N135" s="242">
        <v>16.899999999999999</v>
      </c>
      <c r="O135" s="242">
        <v>19.3</v>
      </c>
      <c r="P135" s="242">
        <v>20.3</v>
      </c>
      <c r="Q135" s="242">
        <v>21.3</v>
      </c>
    </row>
    <row r="136" spans="1:17" ht="25.5" customHeight="1" x14ac:dyDescent="0.25">
      <c r="A136" s="294"/>
      <c r="B136" s="294"/>
      <c r="C136" s="294"/>
      <c r="D136" s="304"/>
      <c r="E136" s="244"/>
      <c r="F136" s="320"/>
      <c r="G136" s="244"/>
      <c r="H136" s="244"/>
      <c r="I136" s="244"/>
      <c r="J136" s="195" t="s">
        <v>264</v>
      </c>
      <c r="K136" s="196" t="s">
        <v>263</v>
      </c>
      <c r="L136" s="87"/>
      <c r="M136" s="241">
        <v>0</v>
      </c>
      <c r="N136" s="242">
        <v>1</v>
      </c>
      <c r="O136" s="242">
        <v>1.7</v>
      </c>
      <c r="P136" s="242">
        <v>1.7</v>
      </c>
      <c r="Q136" s="242">
        <v>1.4</v>
      </c>
    </row>
    <row r="137" spans="1:17" ht="25.5" customHeight="1" x14ac:dyDescent="0.25">
      <c r="A137" s="309"/>
      <c r="B137" s="292" t="s">
        <v>34</v>
      </c>
      <c r="C137" s="309">
        <v>1</v>
      </c>
      <c r="D137" s="295" t="s">
        <v>208</v>
      </c>
      <c r="E137" s="263">
        <v>19534.399999999998</v>
      </c>
      <c r="F137" s="263">
        <v>22059.7</v>
      </c>
      <c r="G137" s="263">
        <v>23479.8</v>
      </c>
      <c r="H137" s="263">
        <v>24753.300000000003</v>
      </c>
      <c r="I137" s="263">
        <v>24753.300000000003</v>
      </c>
      <c r="J137" s="168" t="s">
        <v>265</v>
      </c>
      <c r="K137" s="169" t="s">
        <v>39</v>
      </c>
      <c r="L137" s="87"/>
      <c r="M137" s="233">
        <v>1214</v>
      </c>
      <c r="N137" s="233">
        <v>500</v>
      </c>
      <c r="O137" s="233">
        <v>500</v>
      </c>
      <c r="P137" s="233">
        <v>500</v>
      </c>
      <c r="Q137" s="233">
        <v>500</v>
      </c>
    </row>
    <row r="138" spans="1:17" ht="25.5" customHeight="1" x14ac:dyDescent="0.25">
      <c r="A138" s="310"/>
      <c r="B138" s="294"/>
      <c r="C138" s="310"/>
      <c r="D138" s="304"/>
      <c r="E138" s="264"/>
      <c r="F138" s="264"/>
      <c r="G138" s="264"/>
      <c r="H138" s="264"/>
      <c r="I138" s="264"/>
      <c r="J138" s="168" t="s">
        <v>266</v>
      </c>
      <c r="K138" s="169" t="s">
        <v>263</v>
      </c>
      <c r="L138" s="87"/>
      <c r="M138" s="239">
        <v>20</v>
      </c>
      <c r="N138" s="239">
        <v>27</v>
      </c>
      <c r="O138" s="239">
        <v>27</v>
      </c>
      <c r="P138" s="239">
        <v>27</v>
      </c>
      <c r="Q138" s="239">
        <v>27</v>
      </c>
    </row>
    <row r="139" spans="1:17" ht="25.5" customHeight="1" x14ac:dyDescent="0.25">
      <c r="A139" s="292"/>
      <c r="B139" s="292" t="s">
        <v>40</v>
      </c>
      <c r="C139" s="292" t="s">
        <v>202</v>
      </c>
      <c r="D139" s="295" t="s">
        <v>209</v>
      </c>
      <c r="E139" s="243">
        <v>351836.9</v>
      </c>
      <c r="F139" s="243">
        <v>354282.4</v>
      </c>
      <c r="G139" s="243">
        <v>489000</v>
      </c>
      <c r="H139" s="243">
        <v>515400</v>
      </c>
      <c r="I139" s="243">
        <v>515400</v>
      </c>
      <c r="J139" s="168" t="s">
        <v>267</v>
      </c>
      <c r="K139" s="169" t="s">
        <v>70</v>
      </c>
      <c r="L139" s="87"/>
      <c r="M139" s="234">
        <v>95.5</v>
      </c>
      <c r="N139" s="234">
        <v>98.5</v>
      </c>
      <c r="O139" s="234">
        <v>96.5</v>
      </c>
      <c r="P139" s="234">
        <v>97</v>
      </c>
      <c r="Q139" s="234">
        <v>97</v>
      </c>
    </row>
    <row r="140" spans="1:17" ht="25.5" customHeight="1" x14ac:dyDescent="0.25">
      <c r="A140" s="294"/>
      <c r="B140" s="294"/>
      <c r="C140" s="294"/>
      <c r="D140" s="304"/>
      <c r="E140" s="244"/>
      <c r="F140" s="244"/>
      <c r="G140" s="244"/>
      <c r="H140" s="244"/>
      <c r="I140" s="244"/>
      <c r="J140" s="168" t="s">
        <v>268</v>
      </c>
      <c r="K140" s="169" t="s">
        <v>70</v>
      </c>
      <c r="L140" s="87"/>
      <c r="M140" s="240">
        <v>44.3</v>
      </c>
      <c r="N140" s="240">
        <v>39</v>
      </c>
      <c r="O140" s="240">
        <v>47.9</v>
      </c>
      <c r="P140" s="240">
        <v>47.1</v>
      </c>
      <c r="Q140" s="240">
        <v>46.6</v>
      </c>
    </row>
    <row r="141" spans="1:17" ht="85.8" customHeight="1" x14ac:dyDescent="0.25">
      <c r="A141" s="120" t="s">
        <v>279</v>
      </c>
      <c r="B141" s="120"/>
      <c r="C141" s="120"/>
      <c r="D141" s="188" t="s">
        <v>312</v>
      </c>
      <c r="E141" s="189">
        <v>2678.9</v>
      </c>
      <c r="F141" s="189">
        <v>11285.8</v>
      </c>
      <c r="G141" s="189">
        <v>29700</v>
      </c>
      <c r="H141" s="189">
        <v>33122.5</v>
      </c>
      <c r="I141" s="189">
        <v>33122.5</v>
      </c>
      <c r="J141" s="190"/>
      <c r="K141" s="187"/>
      <c r="L141" s="187"/>
      <c r="M141" s="187"/>
      <c r="N141" s="187"/>
      <c r="O141" s="187"/>
      <c r="P141" s="187"/>
      <c r="Q141" s="237"/>
    </row>
    <row r="142" spans="1:17" ht="25.5" customHeight="1" x14ac:dyDescent="0.25">
      <c r="A142" s="79"/>
      <c r="B142" s="81" t="s">
        <v>26</v>
      </c>
      <c r="C142" s="80">
        <v>1</v>
      </c>
      <c r="D142" s="179" t="s">
        <v>210</v>
      </c>
      <c r="E142" s="197">
        <v>2678.9</v>
      </c>
      <c r="F142" s="198">
        <v>7863.3</v>
      </c>
      <c r="G142" s="199">
        <v>22855</v>
      </c>
      <c r="H142" s="199">
        <v>22855</v>
      </c>
      <c r="I142" s="199">
        <v>22855</v>
      </c>
      <c r="J142" s="200" t="s">
        <v>269</v>
      </c>
      <c r="K142" s="201" t="s">
        <v>270</v>
      </c>
      <c r="L142" s="87"/>
      <c r="M142" s="202">
        <v>9</v>
      </c>
      <c r="N142" s="202">
        <v>8</v>
      </c>
      <c r="O142" s="202">
        <v>8</v>
      </c>
      <c r="P142" s="202">
        <v>8</v>
      </c>
      <c r="Q142" s="202">
        <v>8</v>
      </c>
    </row>
    <row r="143" spans="1:17" ht="25.5" customHeight="1" x14ac:dyDescent="0.25">
      <c r="A143" s="81"/>
      <c r="B143" s="81" t="s">
        <v>34</v>
      </c>
      <c r="C143" s="80">
        <v>1</v>
      </c>
      <c r="D143" s="203" t="s">
        <v>211</v>
      </c>
      <c r="E143" s="197">
        <v>0</v>
      </c>
      <c r="F143" s="199">
        <v>3422.5</v>
      </c>
      <c r="G143" s="197">
        <v>6845</v>
      </c>
      <c r="H143" s="197">
        <v>10267.5</v>
      </c>
      <c r="I143" s="197">
        <v>10267.5</v>
      </c>
      <c r="J143" s="204" t="s">
        <v>271</v>
      </c>
      <c r="K143" s="201" t="s">
        <v>270</v>
      </c>
      <c r="L143" s="87"/>
      <c r="M143" s="202">
        <v>0</v>
      </c>
      <c r="N143" s="202">
        <v>1</v>
      </c>
      <c r="O143" s="202">
        <v>1</v>
      </c>
      <c r="P143" s="202">
        <v>1</v>
      </c>
      <c r="Q143" s="202">
        <v>1</v>
      </c>
    </row>
    <row r="144" spans="1:17" ht="14.4" x14ac:dyDescent="0.25">
      <c r="A144" s="121"/>
      <c r="B144" s="122"/>
      <c r="C144" s="123"/>
      <c r="D144" s="191" t="s">
        <v>280</v>
      </c>
      <c r="E144" s="192">
        <v>14669015.751730001</v>
      </c>
      <c r="F144" s="192">
        <v>18989300.450999998</v>
      </c>
      <c r="G144" s="192">
        <v>18334499.440999996</v>
      </c>
      <c r="H144" s="192">
        <v>19466423.440999996</v>
      </c>
      <c r="I144" s="192">
        <v>19466423.440999996</v>
      </c>
      <c r="J144" s="205"/>
      <c r="K144" s="206"/>
      <c r="L144" s="207"/>
      <c r="M144" s="207"/>
      <c r="N144" s="207"/>
      <c r="O144" s="207"/>
      <c r="P144" s="207"/>
      <c r="Q144" s="207"/>
    </row>
    <row r="145" spans="1:16" ht="14.4" x14ac:dyDescent="0.3">
      <c r="A145"/>
      <c r="B145"/>
      <c r="C145"/>
      <c r="D145" s="75"/>
      <c r="E145"/>
      <c r="F145"/>
      <c r="G145"/>
      <c r="H145"/>
      <c r="I145"/>
      <c r="J145"/>
      <c r="K145" s="76"/>
      <c r="L145"/>
      <c r="M145"/>
      <c r="N145"/>
      <c r="O145"/>
      <c r="P145"/>
    </row>
    <row r="146" spans="1:16" ht="17.399999999999999" x14ac:dyDescent="0.3">
      <c r="A146" s="218" t="s">
        <v>323</v>
      </c>
      <c r="B146" s="218"/>
      <c r="C146" s="218"/>
      <c r="D146" s="219"/>
      <c r="E146" s="218"/>
      <c r="F146" s="218"/>
      <c r="G146" s="218"/>
      <c r="H146" s="220">
        <v>0</v>
      </c>
      <c r="I146" s="218"/>
      <c r="J146" s="218" t="s">
        <v>324</v>
      </c>
      <c r="K146" s="76"/>
      <c r="L146"/>
      <c r="M146"/>
      <c r="N146"/>
      <c r="O146"/>
      <c r="P146"/>
    </row>
    <row r="147" spans="1:16" ht="18.75" customHeight="1" x14ac:dyDescent="0.3">
      <c r="A147" s="218"/>
      <c r="B147" s="218"/>
      <c r="C147" s="218"/>
      <c r="D147" s="219"/>
      <c r="E147" s="218"/>
      <c r="F147" s="218"/>
      <c r="G147" s="218"/>
      <c r="H147" s="218"/>
      <c r="I147" s="218"/>
      <c r="J147" s="218"/>
      <c r="K147" s="76"/>
      <c r="L147"/>
      <c r="M147"/>
      <c r="N147"/>
      <c r="O147"/>
      <c r="P147"/>
    </row>
    <row r="148" spans="1:16" ht="18.75" customHeight="1" x14ac:dyDescent="0.3">
      <c r="A148" s="218" t="s">
        <v>322</v>
      </c>
      <c r="B148" s="218"/>
      <c r="C148" s="218"/>
      <c r="D148" s="219"/>
      <c r="E148" s="218"/>
      <c r="F148" s="218"/>
      <c r="G148" s="218"/>
      <c r="H148" s="218"/>
      <c r="I148" s="218"/>
      <c r="J148" s="218" t="s">
        <v>325</v>
      </c>
      <c r="K148" s="76"/>
      <c r="L148"/>
      <c r="M148"/>
      <c r="N148"/>
      <c r="O148"/>
      <c r="P148"/>
    </row>
    <row r="152" spans="1:16" x14ac:dyDescent="0.25">
      <c r="E152" s="45">
        <v>2020</v>
      </c>
      <c r="F152" s="45">
        <v>2021</v>
      </c>
      <c r="G152" s="45">
        <v>2022</v>
      </c>
      <c r="H152" s="45">
        <v>2023</v>
      </c>
      <c r="I152" s="45">
        <v>2024</v>
      </c>
    </row>
    <row r="154" spans="1:16" x14ac:dyDescent="0.25">
      <c r="C154" s="142">
        <v>1</v>
      </c>
      <c r="D154" s="142" t="s">
        <v>288</v>
      </c>
      <c r="E154" s="143"/>
      <c r="F154" s="143">
        <v>18989300.5</v>
      </c>
      <c r="G154" s="143">
        <v>18334499.399999995</v>
      </c>
      <c r="H154" s="143">
        <v>19466423.459999997</v>
      </c>
      <c r="I154" s="143">
        <v>19466423.459999997</v>
      </c>
    </row>
    <row r="155" spans="1:16" x14ac:dyDescent="0.25">
      <c r="E155" s="124"/>
      <c r="F155" s="141">
        <v>4.9000002443790436E-2</v>
      </c>
      <c r="G155" s="141">
        <v>-4.1000001132488251E-2</v>
      </c>
      <c r="H155" s="141">
        <v>1.900000125169754E-2</v>
      </c>
      <c r="I155" s="141">
        <v>1.900000125169754E-2</v>
      </c>
    </row>
    <row r="157" spans="1:16" x14ac:dyDescent="0.25">
      <c r="C157" s="142">
        <v>2</v>
      </c>
      <c r="D157" s="142" t="s">
        <v>289</v>
      </c>
      <c r="E157" s="143"/>
      <c r="F157" s="143">
        <v>18989300.5</v>
      </c>
      <c r="G157" s="143">
        <v>18334499.399999999</v>
      </c>
      <c r="H157" s="143">
        <v>19466423.459999997</v>
      </c>
      <c r="I157" s="143">
        <v>19466423.460000001</v>
      </c>
    </row>
    <row r="158" spans="1:16" x14ac:dyDescent="0.25">
      <c r="F158" s="141">
        <v>4.9000002443790436E-2</v>
      </c>
      <c r="G158" s="141">
        <v>-4.0999997407197952E-2</v>
      </c>
      <c r="H158" s="141">
        <v>1.900000125169754E-2</v>
      </c>
      <c r="I158" s="141">
        <v>1.9000004976987839E-2</v>
      </c>
    </row>
  </sheetData>
  <mergeCells count="282">
    <mergeCell ref="N8:Q9"/>
    <mergeCell ref="A11:Q11"/>
    <mergeCell ref="Q12:Q13"/>
    <mergeCell ref="G139:G140"/>
    <mergeCell ref="I139:I140"/>
    <mergeCell ref="A139:A140"/>
    <mergeCell ref="B139:B140"/>
    <mergeCell ref="C139:C140"/>
    <mergeCell ref="D139:D140"/>
    <mergeCell ref="E139:E140"/>
    <mergeCell ref="F139:F140"/>
    <mergeCell ref="G133:G136"/>
    <mergeCell ref="I133:I136"/>
    <mergeCell ref="A137:A138"/>
    <mergeCell ref="B137:B138"/>
    <mergeCell ref="C137:C138"/>
    <mergeCell ref="D137:D138"/>
    <mergeCell ref="E137:E138"/>
    <mergeCell ref="F137:F138"/>
    <mergeCell ref="G137:G138"/>
    <mergeCell ref="I137:I138"/>
    <mergeCell ref="A133:A136"/>
    <mergeCell ref="B133:B136"/>
    <mergeCell ref="C133:C136"/>
    <mergeCell ref="D133:D136"/>
    <mergeCell ref="E133:E136"/>
    <mergeCell ref="F133:F136"/>
    <mergeCell ref="G127:G128"/>
    <mergeCell ref="I127:I128"/>
    <mergeCell ref="A129:A130"/>
    <mergeCell ref="B129:B130"/>
    <mergeCell ref="C129:C130"/>
    <mergeCell ref="D129:D130"/>
    <mergeCell ref="E129:E130"/>
    <mergeCell ref="F129:F130"/>
    <mergeCell ref="G129:G130"/>
    <mergeCell ref="I129:I130"/>
    <mergeCell ref="A127:A128"/>
    <mergeCell ref="B127:B128"/>
    <mergeCell ref="C127:C128"/>
    <mergeCell ref="D127:D128"/>
    <mergeCell ref="E127:E128"/>
    <mergeCell ref="F127:F128"/>
    <mergeCell ref="H127:H128"/>
    <mergeCell ref="H129:H130"/>
    <mergeCell ref="H133:H136"/>
    <mergeCell ref="G121:G123"/>
    <mergeCell ref="I121:I123"/>
    <mergeCell ref="A124:A125"/>
    <mergeCell ref="B124:B125"/>
    <mergeCell ref="C124:C125"/>
    <mergeCell ref="D124:D125"/>
    <mergeCell ref="E124:E125"/>
    <mergeCell ref="F124:F125"/>
    <mergeCell ref="G124:G125"/>
    <mergeCell ref="I124:I125"/>
    <mergeCell ref="A121:A123"/>
    <mergeCell ref="B121:B123"/>
    <mergeCell ref="C121:C123"/>
    <mergeCell ref="D121:D123"/>
    <mergeCell ref="E121:E123"/>
    <mergeCell ref="F121:F123"/>
    <mergeCell ref="H121:H123"/>
    <mergeCell ref="H124:H125"/>
    <mergeCell ref="A118:A120"/>
    <mergeCell ref="B118:B120"/>
    <mergeCell ref="C118:C120"/>
    <mergeCell ref="D118:D120"/>
    <mergeCell ref="E118:E120"/>
    <mergeCell ref="F118:F120"/>
    <mergeCell ref="G118:G120"/>
    <mergeCell ref="I118:I120"/>
    <mergeCell ref="A115:A117"/>
    <mergeCell ref="B115:B117"/>
    <mergeCell ref="C115:C117"/>
    <mergeCell ref="D115:D117"/>
    <mergeCell ref="E115:E117"/>
    <mergeCell ref="F115:F117"/>
    <mergeCell ref="H115:H117"/>
    <mergeCell ref="H118:H120"/>
    <mergeCell ref="A112:A114"/>
    <mergeCell ref="B112:B114"/>
    <mergeCell ref="C112:C114"/>
    <mergeCell ref="D112:D114"/>
    <mergeCell ref="E112:E114"/>
    <mergeCell ref="F112:F114"/>
    <mergeCell ref="G112:G114"/>
    <mergeCell ref="I112:I114"/>
    <mergeCell ref="A110:A111"/>
    <mergeCell ref="B110:B111"/>
    <mergeCell ref="C110:C111"/>
    <mergeCell ref="D110:D111"/>
    <mergeCell ref="E110:E111"/>
    <mergeCell ref="F110:F111"/>
    <mergeCell ref="H110:H111"/>
    <mergeCell ref="H112:H114"/>
    <mergeCell ref="A108:A109"/>
    <mergeCell ref="B108:B109"/>
    <mergeCell ref="C108:C109"/>
    <mergeCell ref="D108:D109"/>
    <mergeCell ref="E108:E109"/>
    <mergeCell ref="F108:F109"/>
    <mergeCell ref="G108:G109"/>
    <mergeCell ref="I108:I109"/>
    <mergeCell ref="A103:A104"/>
    <mergeCell ref="B103:B104"/>
    <mergeCell ref="C103:C104"/>
    <mergeCell ref="D103:D104"/>
    <mergeCell ref="E103:E104"/>
    <mergeCell ref="F103:F104"/>
    <mergeCell ref="H103:H104"/>
    <mergeCell ref="H108:H109"/>
    <mergeCell ref="A100:A101"/>
    <mergeCell ref="B100:B101"/>
    <mergeCell ref="C100:C101"/>
    <mergeCell ref="D100:D101"/>
    <mergeCell ref="E100:E101"/>
    <mergeCell ref="F100:F101"/>
    <mergeCell ref="G100:G101"/>
    <mergeCell ref="I100:I101"/>
    <mergeCell ref="A96:A99"/>
    <mergeCell ref="B96:B99"/>
    <mergeCell ref="C96:C99"/>
    <mergeCell ref="D96:D99"/>
    <mergeCell ref="E96:E99"/>
    <mergeCell ref="F96:F99"/>
    <mergeCell ref="H96:H99"/>
    <mergeCell ref="H100:H101"/>
    <mergeCell ref="A93:A95"/>
    <mergeCell ref="B93:B95"/>
    <mergeCell ref="C93:C95"/>
    <mergeCell ref="D93:D95"/>
    <mergeCell ref="E93:E95"/>
    <mergeCell ref="F93:F95"/>
    <mergeCell ref="G93:G95"/>
    <mergeCell ref="I93:I95"/>
    <mergeCell ref="G90:G91"/>
    <mergeCell ref="I90:I91"/>
    <mergeCell ref="A90:A91"/>
    <mergeCell ref="B90:B91"/>
    <mergeCell ref="C90:C91"/>
    <mergeCell ref="D90:D91"/>
    <mergeCell ref="E90:E91"/>
    <mergeCell ref="F90:F91"/>
    <mergeCell ref="H90:H91"/>
    <mergeCell ref="H93:H95"/>
    <mergeCell ref="A86:A89"/>
    <mergeCell ref="B86:B89"/>
    <mergeCell ref="C86:C89"/>
    <mergeCell ref="D86:D89"/>
    <mergeCell ref="E86:E89"/>
    <mergeCell ref="F86:F89"/>
    <mergeCell ref="G86:G89"/>
    <mergeCell ref="I86:I89"/>
    <mergeCell ref="A79:A85"/>
    <mergeCell ref="B79:B85"/>
    <mergeCell ref="C79:C85"/>
    <mergeCell ref="D79:D85"/>
    <mergeCell ref="E79:E85"/>
    <mergeCell ref="F79:F85"/>
    <mergeCell ref="H79:H85"/>
    <mergeCell ref="H86:H89"/>
    <mergeCell ref="A76:A78"/>
    <mergeCell ref="B76:B78"/>
    <mergeCell ref="C76:C78"/>
    <mergeCell ref="D76:D78"/>
    <mergeCell ref="E76:E78"/>
    <mergeCell ref="F76:F78"/>
    <mergeCell ref="G76:G78"/>
    <mergeCell ref="I76:I78"/>
    <mergeCell ref="A69:A75"/>
    <mergeCell ref="B69:B75"/>
    <mergeCell ref="C69:C75"/>
    <mergeCell ref="D69:D75"/>
    <mergeCell ref="E69:E75"/>
    <mergeCell ref="F69:F75"/>
    <mergeCell ref="H69:H75"/>
    <mergeCell ref="H76:H78"/>
    <mergeCell ref="A53:A64"/>
    <mergeCell ref="B53:B64"/>
    <mergeCell ref="C53:C64"/>
    <mergeCell ref="D53:D64"/>
    <mergeCell ref="E53:E64"/>
    <mergeCell ref="F53:F64"/>
    <mergeCell ref="G53:G64"/>
    <mergeCell ref="I53:I64"/>
    <mergeCell ref="A48:A52"/>
    <mergeCell ref="B48:B52"/>
    <mergeCell ref="C48:C52"/>
    <mergeCell ref="D48:D52"/>
    <mergeCell ref="E48:E52"/>
    <mergeCell ref="F48:F52"/>
    <mergeCell ref="H48:H52"/>
    <mergeCell ref="H53:H64"/>
    <mergeCell ref="A42:A45"/>
    <mergeCell ref="B42:B45"/>
    <mergeCell ref="C42:C45"/>
    <mergeCell ref="D42:D45"/>
    <mergeCell ref="E42:E45"/>
    <mergeCell ref="F42:F45"/>
    <mergeCell ref="G42:G45"/>
    <mergeCell ref="I42:I45"/>
    <mergeCell ref="A36:A40"/>
    <mergeCell ref="B36:B40"/>
    <mergeCell ref="C36:C40"/>
    <mergeCell ref="D36:D40"/>
    <mergeCell ref="E36:E40"/>
    <mergeCell ref="F36:F40"/>
    <mergeCell ref="H36:H40"/>
    <mergeCell ref="H42:H45"/>
    <mergeCell ref="N12:N13"/>
    <mergeCell ref="G19:G23"/>
    <mergeCell ref="H19:H23"/>
    <mergeCell ref="I19:I23"/>
    <mergeCell ref="G24:G25"/>
    <mergeCell ref="I24:I25"/>
    <mergeCell ref="A26:A34"/>
    <mergeCell ref="B26:B34"/>
    <mergeCell ref="C26:C34"/>
    <mergeCell ref="D26:D34"/>
    <mergeCell ref="E26:E34"/>
    <mergeCell ref="F26:F34"/>
    <mergeCell ref="G26:G34"/>
    <mergeCell ref="I26:I34"/>
    <mergeCell ref="A24:A25"/>
    <mergeCell ref="B24:B25"/>
    <mergeCell ref="C24:C25"/>
    <mergeCell ref="D24:D25"/>
    <mergeCell ref="E24:E25"/>
    <mergeCell ref="F24:F25"/>
    <mergeCell ref="H24:H25"/>
    <mergeCell ref="H26:H34"/>
    <mergeCell ref="B19:B23"/>
    <mergeCell ref="D19:D23"/>
    <mergeCell ref="E19:E23"/>
    <mergeCell ref="F19:F23"/>
    <mergeCell ref="I12:I15"/>
    <mergeCell ref="J12:J13"/>
    <mergeCell ref="K12:K13"/>
    <mergeCell ref="L12:L13"/>
    <mergeCell ref="H137:H138"/>
    <mergeCell ref="M12:M13"/>
    <mergeCell ref="G36:G40"/>
    <mergeCell ref="I36:I40"/>
    <mergeCell ref="G48:G52"/>
    <mergeCell ref="I48:I52"/>
    <mergeCell ref="G69:G75"/>
    <mergeCell ref="I69:I75"/>
    <mergeCell ref="G79:G85"/>
    <mergeCell ref="I79:I85"/>
    <mergeCell ref="G96:G99"/>
    <mergeCell ref="I96:I99"/>
    <mergeCell ref="G103:G104"/>
    <mergeCell ref="I103:I104"/>
    <mergeCell ref="G110:G111"/>
    <mergeCell ref="I110:I111"/>
    <mergeCell ref="G115:G117"/>
    <mergeCell ref="I115:I117"/>
    <mergeCell ref="H139:H140"/>
    <mergeCell ref="J2:P2"/>
    <mergeCell ref="A6:I6"/>
    <mergeCell ref="A8:A10"/>
    <mergeCell ref="B8:B10"/>
    <mergeCell ref="C8:C10"/>
    <mergeCell ref="D8:D10"/>
    <mergeCell ref="E8:I9"/>
    <mergeCell ref="J8:J10"/>
    <mergeCell ref="K8:K10"/>
    <mergeCell ref="L8:L9"/>
    <mergeCell ref="M8:M9"/>
    <mergeCell ref="A12:A15"/>
    <mergeCell ref="B12:B15"/>
    <mergeCell ref="C12:C15"/>
    <mergeCell ref="D12:D15"/>
    <mergeCell ref="E12:E15"/>
    <mergeCell ref="F12:F15"/>
    <mergeCell ref="G12:G15"/>
    <mergeCell ref="H12:H15"/>
    <mergeCell ref="O12:O13"/>
    <mergeCell ref="P12:P13"/>
    <mergeCell ref="A19:A23"/>
    <mergeCell ref="C19:C23"/>
  </mergeCells>
  <pageMargins left="0" right="0" top="0" bottom="0" header="0.31496062992125984" footer="0.31496062992125984"/>
  <pageSetup paperSize="9" scale="82" fitToHeight="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J62"/>
  <sheetViews>
    <sheetView tabSelected="1" workbookViewId="0">
      <selection activeCell="B3" sqref="B3:G62"/>
    </sheetView>
  </sheetViews>
  <sheetFormatPr defaultRowHeight="23.25" customHeight="1" x14ac:dyDescent="0.3"/>
  <cols>
    <col min="1" max="1" width="5.33203125" customWidth="1"/>
    <col min="3" max="3" width="24" customWidth="1"/>
    <col min="4" max="4" width="18" hidden="1" customWidth="1"/>
    <col min="5" max="5" width="20" customWidth="1"/>
    <col min="6" max="6" width="19.88671875" customWidth="1"/>
    <col min="7" max="7" width="18.33203125" customWidth="1"/>
  </cols>
  <sheetData>
    <row r="1" spans="2:7" ht="23.25" customHeight="1" x14ac:dyDescent="0.3">
      <c r="B1" s="331"/>
      <c r="C1" s="331"/>
      <c r="D1" s="332"/>
      <c r="E1" s="332"/>
      <c r="F1" s="332"/>
      <c r="G1" s="332"/>
    </row>
    <row r="2" spans="2:7" ht="34.5" customHeight="1" x14ac:dyDescent="0.3">
      <c r="B2" s="331"/>
      <c r="C2" s="331"/>
      <c r="D2" s="332"/>
      <c r="E2" s="332"/>
      <c r="F2" s="332"/>
      <c r="G2" s="332"/>
    </row>
    <row r="3" spans="2:7" ht="48.75" customHeight="1" x14ac:dyDescent="0.3">
      <c r="B3" s="337" t="s">
        <v>290</v>
      </c>
      <c r="C3" s="337"/>
      <c r="D3" s="337"/>
      <c r="E3" s="337"/>
      <c r="F3" s="337"/>
      <c r="G3" s="337"/>
    </row>
    <row r="4" spans="2:7" ht="23.25" customHeight="1" x14ac:dyDescent="0.3">
      <c r="B4" s="69"/>
      <c r="C4" s="67"/>
      <c r="D4" s="67"/>
      <c r="E4" s="67"/>
      <c r="F4" s="67"/>
      <c r="G4" s="67"/>
    </row>
    <row r="5" spans="2:7" ht="23.25" customHeight="1" x14ac:dyDescent="0.3">
      <c r="B5" s="333" t="s">
        <v>169</v>
      </c>
      <c r="C5" s="333"/>
      <c r="D5" s="333"/>
      <c r="E5" s="333"/>
      <c r="F5" s="333"/>
      <c r="G5" s="333"/>
    </row>
    <row r="6" spans="2:7" ht="15.75" customHeight="1" x14ac:dyDescent="0.3">
      <c r="B6" s="334"/>
      <c r="C6" s="334"/>
      <c r="D6" s="70" t="s">
        <v>176</v>
      </c>
      <c r="E6" s="70" t="s">
        <v>177</v>
      </c>
      <c r="F6" s="70" t="s">
        <v>178</v>
      </c>
      <c r="G6" s="70" t="s">
        <v>179</v>
      </c>
    </row>
    <row r="7" spans="2:7" ht="15.75" customHeight="1" x14ac:dyDescent="0.3">
      <c r="B7" s="334"/>
      <c r="C7" s="334"/>
      <c r="D7" s="70" t="s">
        <v>170</v>
      </c>
      <c r="E7" s="70" t="s">
        <v>171</v>
      </c>
      <c r="F7" s="70" t="s">
        <v>172</v>
      </c>
      <c r="G7" s="70" t="s">
        <v>172</v>
      </c>
    </row>
    <row r="8" spans="2:7" ht="23.25" customHeight="1" x14ac:dyDescent="0.3">
      <c r="B8" s="330" t="s">
        <v>180</v>
      </c>
      <c r="C8" s="330"/>
      <c r="D8" s="330"/>
      <c r="E8" s="330"/>
      <c r="F8" s="330"/>
      <c r="G8" s="330"/>
    </row>
    <row r="9" spans="2:7" ht="23.25" customHeight="1" x14ac:dyDescent="0.3">
      <c r="B9" s="335" t="s">
        <v>4</v>
      </c>
      <c r="C9" s="335"/>
      <c r="D9" s="71">
        <v>771152.2</v>
      </c>
      <c r="E9" s="71">
        <v>839297.1</v>
      </c>
      <c r="F9" s="71">
        <v>854219.16500000015</v>
      </c>
      <c r="G9" s="71">
        <v>853962.76500000001</v>
      </c>
    </row>
    <row r="10" spans="2:7" ht="30" customHeight="1" x14ac:dyDescent="0.3">
      <c r="B10" s="335" t="s">
        <v>5</v>
      </c>
      <c r="C10" s="335"/>
      <c r="D10" s="71">
        <v>4440</v>
      </c>
      <c r="E10" s="71">
        <v>10358.5</v>
      </c>
      <c r="F10" s="71">
        <v>1558.5</v>
      </c>
      <c r="G10" s="71">
        <v>1814.9</v>
      </c>
    </row>
    <row r="11" spans="2:7" ht="23.25" customHeight="1" x14ac:dyDescent="0.3">
      <c r="B11" s="335" t="s">
        <v>173</v>
      </c>
      <c r="C11" s="335"/>
      <c r="D11" s="71">
        <v>0</v>
      </c>
      <c r="E11" s="71"/>
      <c r="F11" s="71">
        <v>0</v>
      </c>
      <c r="G11" s="71"/>
    </row>
    <row r="12" spans="2:7" ht="23.25" customHeight="1" x14ac:dyDescent="0.3">
      <c r="B12" s="336" t="s">
        <v>174</v>
      </c>
      <c r="C12" s="336"/>
      <c r="D12" s="72">
        <v>775592.2</v>
      </c>
      <c r="E12" s="72">
        <v>849655.6</v>
      </c>
      <c r="F12" s="72">
        <v>855777.66500000015</v>
      </c>
      <c r="G12" s="72">
        <v>855777.66500000004</v>
      </c>
    </row>
    <row r="13" spans="2:7" ht="23.25" customHeight="1" x14ac:dyDescent="0.3">
      <c r="B13" s="330" t="s">
        <v>181</v>
      </c>
      <c r="C13" s="330"/>
      <c r="D13" s="330"/>
      <c r="E13" s="330"/>
      <c r="F13" s="330"/>
      <c r="G13" s="330"/>
    </row>
    <row r="14" spans="2:7" ht="23.25" customHeight="1" x14ac:dyDescent="0.3">
      <c r="B14" s="338" t="s">
        <v>4</v>
      </c>
      <c r="C14" s="338"/>
      <c r="D14" s="73">
        <v>734206.2</v>
      </c>
      <c r="E14" s="73">
        <v>754714.5</v>
      </c>
      <c r="F14" s="73">
        <v>792450.22499999998</v>
      </c>
      <c r="G14" s="74">
        <v>792450.22499999998</v>
      </c>
    </row>
    <row r="15" spans="2:7" ht="23.25" customHeight="1" x14ac:dyDescent="0.3">
      <c r="B15" s="335" t="s">
        <v>5</v>
      </c>
      <c r="C15" s="335"/>
      <c r="D15" s="73">
        <v>270388.5</v>
      </c>
      <c r="E15" s="73">
        <v>405381.8</v>
      </c>
      <c r="F15" s="73">
        <v>211107.25000000003</v>
      </c>
      <c r="G15" s="74">
        <v>211107.25000000003</v>
      </c>
    </row>
    <row r="16" spans="2:7" ht="23.25" customHeight="1" x14ac:dyDescent="0.3">
      <c r="B16" s="335" t="s">
        <v>173</v>
      </c>
      <c r="C16" s="335"/>
      <c r="D16" s="73">
        <v>3596624.2</v>
      </c>
      <c r="E16" s="73"/>
      <c r="F16" s="73">
        <v>0</v>
      </c>
      <c r="G16" s="74"/>
    </row>
    <row r="17" spans="2:7" ht="23.25" customHeight="1" x14ac:dyDescent="0.3">
      <c r="B17" s="336" t="s">
        <v>174</v>
      </c>
      <c r="C17" s="336"/>
      <c r="D17" s="74">
        <v>4601218.9000000004</v>
      </c>
      <c r="E17" s="74">
        <v>1160096.3</v>
      </c>
      <c r="F17" s="74">
        <v>1003557.475</v>
      </c>
      <c r="G17" s="74">
        <v>1003557.475</v>
      </c>
    </row>
    <row r="18" spans="2:7" ht="23.25" customHeight="1" x14ac:dyDescent="0.3">
      <c r="B18" s="330" t="s">
        <v>182</v>
      </c>
      <c r="C18" s="330"/>
      <c r="D18" s="330"/>
      <c r="E18" s="330"/>
      <c r="F18" s="330"/>
      <c r="G18" s="330"/>
    </row>
    <row r="19" spans="2:7" ht="23.25" customHeight="1" x14ac:dyDescent="0.3">
      <c r="B19" s="335" t="s">
        <v>4</v>
      </c>
      <c r="C19" s="335"/>
      <c r="D19" s="73">
        <v>1306657.6000000001</v>
      </c>
      <c r="E19" s="73">
        <v>1331282.8</v>
      </c>
      <c r="F19" s="73">
        <v>1292600.9400000002</v>
      </c>
      <c r="G19" s="73">
        <v>1292600.9400000002</v>
      </c>
    </row>
    <row r="20" spans="2:7" ht="23.25" customHeight="1" x14ac:dyDescent="0.3">
      <c r="B20" s="335" t="s">
        <v>5</v>
      </c>
      <c r="C20" s="335"/>
      <c r="D20" s="73">
        <v>376361.8</v>
      </c>
      <c r="E20" s="73">
        <v>374241.69999999995</v>
      </c>
      <c r="F20" s="73">
        <v>309809.88500000001</v>
      </c>
      <c r="G20" s="73">
        <v>309809.88500000001</v>
      </c>
    </row>
    <row r="21" spans="2:7" ht="23.25" customHeight="1" x14ac:dyDescent="0.3">
      <c r="B21" s="335" t="s">
        <v>173</v>
      </c>
      <c r="C21" s="335"/>
      <c r="D21" s="73">
        <v>503218.1</v>
      </c>
      <c r="E21" s="73">
        <v>838539.10000000009</v>
      </c>
      <c r="F21" s="73">
        <v>1722520.9650000001</v>
      </c>
      <c r="G21" s="73">
        <v>1722520.9650000001</v>
      </c>
    </row>
    <row r="22" spans="2:7" ht="23.25" customHeight="1" x14ac:dyDescent="0.3">
      <c r="B22" s="336" t="s">
        <v>174</v>
      </c>
      <c r="C22" s="336"/>
      <c r="D22" s="74">
        <v>2186237.5</v>
      </c>
      <c r="E22" s="74">
        <v>2544063.6</v>
      </c>
      <c r="F22" s="74">
        <v>3324931.79</v>
      </c>
      <c r="G22" s="74">
        <v>3324931.79</v>
      </c>
    </row>
    <row r="23" spans="2:7" ht="23.25" customHeight="1" x14ac:dyDescent="0.3">
      <c r="B23" s="330" t="s">
        <v>183</v>
      </c>
      <c r="C23" s="330"/>
      <c r="D23" s="330"/>
      <c r="E23" s="330"/>
      <c r="F23" s="330"/>
      <c r="G23" s="330"/>
    </row>
    <row r="24" spans="2:7" ht="23.25" customHeight="1" x14ac:dyDescent="0.3">
      <c r="B24" s="335" t="s">
        <v>4</v>
      </c>
      <c r="C24" s="335"/>
      <c r="D24" s="73">
        <v>336737.7</v>
      </c>
      <c r="E24" s="73">
        <v>336936</v>
      </c>
      <c r="F24" s="73">
        <v>353782.8</v>
      </c>
      <c r="G24" s="73">
        <v>353782.8</v>
      </c>
    </row>
    <row r="25" spans="2:7" ht="23.25" customHeight="1" x14ac:dyDescent="0.3">
      <c r="B25" s="335" t="s">
        <v>5</v>
      </c>
      <c r="C25" s="335"/>
      <c r="D25" s="73">
        <v>916297.00000000012</v>
      </c>
      <c r="E25" s="73">
        <v>916100.60000000009</v>
      </c>
      <c r="F25" s="73">
        <v>899255.83000000007</v>
      </c>
      <c r="G25" s="73">
        <v>899255.83000000007</v>
      </c>
    </row>
    <row r="26" spans="2:7" ht="23.25" customHeight="1" x14ac:dyDescent="0.3">
      <c r="B26" s="335" t="s">
        <v>173</v>
      </c>
      <c r="C26" s="335"/>
      <c r="D26" s="73">
        <v>0</v>
      </c>
      <c r="E26" s="73"/>
      <c r="F26" s="73"/>
      <c r="G26" s="73"/>
    </row>
    <row r="27" spans="2:7" ht="23.25" customHeight="1" x14ac:dyDescent="0.3">
      <c r="B27" s="336" t="s">
        <v>174</v>
      </c>
      <c r="C27" s="336"/>
      <c r="D27" s="73">
        <v>1253034.7000000002</v>
      </c>
      <c r="E27" s="73">
        <v>1253036.6000000001</v>
      </c>
      <c r="F27" s="73">
        <v>1253038.6300000001</v>
      </c>
      <c r="G27" s="74">
        <v>1253038.6300000001</v>
      </c>
    </row>
    <row r="28" spans="2:7" ht="23.25" customHeight="1" x14ac:dyDescent="0.3">
      <c r="B28" s="340" t="s">
        <v>291</v>
      </c>
      <c r="C28" s="341"/>
      <c r="D28" s="341"/>
      <c r="E28" s="341"/>
      <c r="F28" s="341"/>
      <c r="G28" s="342"/>
    </row>
    <row r="29" spans="2:7" ht="23.25" customHeight="1" x14ac:dyDescent="0.3">
      <c r="B29" s="335" t="s">
        <v>4</v>
      </c>
      <c r="C29" s="335"/>
      <c r="D29" s="150">
        <v>7484062.2999999998</v>
      </c>
      <c r="E29" s="82">
        <v>9391462.8999999985</v>
      </c>
      <c r="F29" s="82">
        <v>9847962.8999999985</v>
      </c>
      <c r="G29" s="82">
        <v>9847962.8999999985</v>
      </c>
    </row>
    <row r="30" spans="2:7" ht="23.25" customHeight="1" x14ac:dyDescent="0.3">
      <c r="B30" s="335" t="s">
        <v>5</v>
      </c>
      <c r="C30" s="335"/>
      <c r="D30" s="150">
        <v>0</v>
      </c>
      <c r="E30" s="82"/>
      <c r="F30" s="82">
        <v>0</v>
      </c>
      <c r="G30" s="82"/>
    </row>
    <row r="31" spans="2:7" ht="23.25" customHeight="1" x14ac:dyDescent="0.3">
      <c r="B31" s="335" t="s">
        <v>173</v>
      </c>
      <c r="C31" s="335"/>
      <c r="D31" s="150">
        <v>0</v>
      </c>
      <c r="E31" s="82"/>
      <c r="F31" s="82"/>
      <c r="G31" s="82"/>
    </row>
    <row r="32" spans="2:7" ht="23.25" customHeight="1" x14ac:dyDescent="0.3">
      <c r="B32" s="336" t="s">
        <v>174</v>
      </c>
      <c r="C32" s="336"/>
      <c r="D32" s="83">
        <v>7484062.2999999998</v>
      </c>
      <c r="E32" s="83">
        <v>9391462.8999999985</v>
      </c>
      <c r="F32" s="83">
        <v>9847962.8999999985</v>
      </c>
      <c r="G32" s="83">
        <v>9847962.8999999985</v>
      </c>
    </row>
    <row r="33" spans="2:7" ht="35.25" customHeight="1" x14ac:dyDescent="0.3">
      <c r="B33" s="340" t="s">
        <v>292</v>
      </c>
      <c r="C33" s="341"/>
      <c r="D33" s="341"/>
      <c r="E33" s="341"/>
      <c r="F33" s="341"/>
      <c r="G33" s="342"/>
    </row>
    <row r="34" spans="2:7" ht="23.25" customHeight="1" x14ac:dyDescent="0.3">
      <c r="B34" s="335" t="s">
        <v>4</v>
      </c>
      <c r="C34" s="335"/>
      <c r="D34" s="150">
        <v>1116577.5</v>
      </c>
      <c r="E34" s="82">
        <v>1430789.4</v>
      </c>
      <c r="F34" s="82">
        <v>1444728.1</v>
      </c>
      <c r="G34" s="82">
        <v>1444628.5</v>
      </c>
    </row>
    <row r="35" spans="2:7" ht="23.25" customHeight="1" x14ac:dyDescent="0.3">
      <c r="B35" s="335" t="s">
        <v>5</v>
      </c>
      <c r="C35" s="335"/>
      <c r="D35" s="150">
        <v>9625.2000000000007</v>
      </c>
      <c r="E35" s="82">
        <v>9537.9</v>
      </c>
      <c r="F35" s="82">
        <v>9728.6999999999989</v>
      </c>
      <c r="G35" s="82">
        <v>9828.2999999999993</v>
      </c>
    </row>
    <row r="36" spans="2:7" ht="23.25" customHeight="1" x14ac:dyDescent="0.3">
      <c r="B36" s="335" t="s">
        <v>173</v>
      </c>
      <c r="C36" s="335"/>
      <c r="D36" s="150"/>
      <c r="E36" s="82"/>
      <c r="F36" s="82"/>
      <c r="G36" s="82"/>
    </row>
    <row r="37" spans="2:7" ht="23.25" customHeight="1" x14ac:dyDescent="0.3">
      <c r="B37" s="336" t="s">
        <v>174</v>
      </c>
      <c r="C37" s="336"/>
      <c r="D37" s="83">
        <v>1126202.7</v>
      </c>
      <c r="E37" s="83">
        <v>1440327.2999999998</v>
      </c>
      <c r="F37" s="83">
        <v>1454456.8</v>
      </c>
      <c r="G37" s="83">
        <v>1454456.8</v>
      </c>
    </row>
    <row r="38" spans="2:7" ht="23.25" customHeight="1" x14ac:dyDescent="0.3">
      <c r="B38" s="340" t="s">
        <v>293</v>
      </c>
      <c r="C38" s="341"/>
      <c r="D38" s="341"/>
      <c r="E38" s="341"/>
      <c r="F38" s="341"/>
      <c r="G38" s="342"/>
    </row>
    <row r="39" spans="2:7" ht="23.25" customHeight="1" x14ac:dyDescent="0.3">
      <c r="B39" s="335" t="s">
        <v>4</v>
      </c>
      <c r="C39" s="335"/>
      <c r="D39" s="150">
        <v>1077692.2</v>
      </c>
      <c r="E39" s="82">
        <v>990641.9</v>
      </c>
      <c r="F39" s="82">
        <v>982655.39999999991</v>
      </c>
      <c r="G39" s="82">
        <v>982655.4</v>
      </c>
    </row>
    <row r="40" spans="2:7" ht="23.25" customHeight="1" x14ac:dyDescent="0.3">
      <c r="B40" s="335" t="s">
        <v>5</v>
      </c>
      <c r="C40" s="335"/>
      <c r="D40" s="150"/>
      <c r="E40" s="82"/>
      <c r="F40" s="82"/>
      <c r="G40" s="82"/>
    </row>
    <row r="41" spans="2:7" ht="23.25" customHeight="1" x14ac:dyDescent="0.3">
      <c r="B41" s="335" t="s">
        <v>173</v>
      </c>
      <c r="C41" s="335"/>
      <c r="D41" s="150"/>
      <c r="E41" s="82"/>
      <c r="F41" s="82"/>
      <c r="G41" s="82"/>
    </row>
    <row r="42" spans="2:7" ht="23.25" customHeight="1" x14ac:dyDescent="0.3">
      <c r="B42" s="336" t="s">
        <v>174</v>
      </c>
      <c r="C42" s="336"/>
      <c r="D42" s="83">
        <v>1077692.2</v>
      </c>
      <c r="E42" s="83">
        <v>990641.9</v>
      </c>
      <c r="F42" s="83">
        <v>982655.39999999991</v>
      </c>
      <c r="G42" s="83">
        <v>982655.4</v>
      </c>
    </row>
    <row r="43" spans="2:7" ht="23.25" customHeight="1" x14ac:dyDescent="0.3">
      <c r="B43" s="340" t="s">
        <v>294</v>
      </c>
      <c r="C43" s="341"/>
      <c r="D43" s="341"/>
      <c r="E43" s="341"/>
      <c r="F43" s="341"/>
      <c r="G43" s="342"/>
    </row>
    <row r="44" spans="2:7" ht="23.25" customHeight="1" x14ac:dyDescent="0.3">
      <c r="B44" s="335" t="s">
        <v>4</v>
      </c>
      <c r="C44" s="335"/>
      <c r="D44" s="150">
        <v>473974.2</v>
      </c>
      <c r="E44" s="82">
        <v>675515.20000000007</v>
      </c>
      <c r="F44" s="82">
        <v>710920.3</v>
      </c>
      <c r="G44" s="82">
        <v>710920.29999999993</v>
      </c>
    </row>
    <row r="45" spans="2:7" ht="23.25" customHeight="1" x14ac:dyDescent="0.3">
      <c r="B45" s="335" t="s">
        <v>5</v>
      </c>
      <c r="C45" s="335"/>
      <c r="D45" s="150"/>
      <c r="E45" s="82"/>
      <c r="F45" s="82"/>
      <c r="G45" s="82"/>
    </row>
    <row r="46" spans="2:7" ht="23.25" customHeight="1" x14ac:dyDescent="0.3">
      <c r="B46" s="335" t="s">
        <v>173</v>
      </c>
      <c r="C46" s="335"/>
      <c r="D46" s="150"/>
      <c r="E46" s="82"/>
      <c r="F46" s="82"/>
      <c r="G46" s="82"/>
    </row>
    <row r="47" spans="2:7" ht="23.25" customHeight="1" x14ac:dyDescent="0.3">
      <c r="B47" s="336" t="s">
        <v>174</v>
      </c>
      <c r="C47" s="336"/>
      <c r="D47" s="83">
        <v>473974.2</v>
      </c>
      <c r="E47" s="83">
        <v>675515.20000000007</v>
      </c>
      <c r="F47" s="83">
        <v>710920.3</v>
      </c>
      <c r="G47" s="83">
        <v>710920.29999999993</v>
      </c>
    </row>
    <row r="48" spans="2:7" ht="34.5" customHeight="1" x14ac:dyDescent="0.3">
      <c r="B48" s="340" t="s">
        <v>295</v>
      </c>
      <c r="C48" s="341"/>
      <c r="D48" s="341"/>
      <c r="E48" s="341"/>
      <c r="F48" s="341"/>
      <c r="G48" s="342"/>
    </row>
    <row r="49" spans="2:10" ht="23.25" customHeight="1" x14ac:dyDescent="0.3">
      <c r="B49" s="335" t="s">
        <v>4</v>
      </c>
      <c r="C49" s="335"/>
      <c r="D49" s="150">
        <v>11285.800000000001</v>
      </c>
      <c r="E49" s="82">
        <v>29700</v>
      </c>
      <c r="F49" s="82">
        <v>33122.5</v>
      </c>
      <c r="G49" s="82">
        <v>33122.5</v>
      </c>
    </row>
    <row r="50" spans="2:10" ht="23.25" customHeight="1" x14ac:dyDescent="0.3">
      <c r="B50" s="335" t="s">
        <v>5</v>
      </c>
      <c r="C50" s="335"/>
      <c r="D50" s="150"/>
      <c r="E50" s="82"/>
      <c r="F50" s="82"/>
      <c r="G50" s="82"/>
    </row>
    <row r="51" spans="2:10" ht="23.25" customHeight="1" x14ac:dyDescent="0.3">
      <c r="B51" s="335" t="s">
        <v>173</v>
      </c>
      <c r="C51" s="335"/>
      <c r="D51" s="150"/>
      <c r="E51" s="82"/>
      <c r="F51" s="82"/>
      <c r="G51" s="82"/>
    </row>
    <row r="52" spans="2:10" ht="23.25" customHeight="1" x14ac:dyDescent="0.3">
      <c r="B52" s="336" t="s">
        <v>174</v>
      </c>
      <c r="C52" s="336"/>
      <c r="D52" s="83">
        <v>11285.800000000001</v>
      </c>
      <c r="E52" s="83">
        <v>29700</v>
      </c>
      <c r="F52" s="83">
        <v>33122.5</v>
      </c>
      <c r="G52" s="83">
        <v>33122.5</v>
      </c>
    </row>
    <row r="53" spans="2:10" ht="23.25" customHeight="1" x14ac:dyDescent="0.3">
      <c r="B53" s="343" t="s">
        <v>3</v>
      </c>
      <c r="C53" s="344"/>
      <c r="D53" s="344"/>
      <c r="E53" s="344"/>
      <c r="F53" s="344"/>
      <c r="G53" s="345"/>
    </row>
    <row r="54" spans="2:10" ht="23.25" customHeight="1" x14ac:dyDescent="0.3">
      <c r="B54" s="335" t="s">
        <v>4</v>
      </c>
      <c r="C54" s="335"/>
      <c r="D54" s="208">
        <v>13312345.699999999</v>
      </c>
      <c r="E54" s="208">
        <v>15780339.799999999</v>
      </c>
      <c r="F54" s="208">
        <v>16312442.329999998</v>
      </c>
      <c r="G54" s="208">
        <v>16312086.33</v>
      </c>
    </row>
    <row r="55" spans="2:10" ht="23.25" customHeight="1" x14ac:dyDescent="0.3">
      <c r="B55" s="335" t="s">
        <v>5</v>
      </c>
      <c r="C55" s="335"/>
      <c r="D55" s="208">
        <v>1577112.5000000002</v>
      </c>
      <c r="E55" s="208">
        <v>1715620.5</v>
      </c>
      <c r="F55" s="208">
        <v>1431460.165</v>
      </c>
      <c r="G55" s="208">
        <v>1431816.1650000003</v>
      </c>
    </row>
    <row r="56" spans="2:10" ht="23.25" customHeight="1" x14ac:dyDescent="0.3">
      <c r="B56" s="335" t="s">
        <v>173</v>
      </c>
      <c r="C56" s="335"/>
      <c r="D56" s="208">
        <v>4099842.3000000003</v>
      </c>
      <c r="E56" s="208">
        <v>838539.10000000009</v>
      </c>
      <c r="F56" s="208">
        <v>1722520.9650000001</v>
      </c>
      <c r="G56" s="208">
        <v>1722520.9650000001</v>
      </c>
    </row>
    <row r="57" spans="2:10" ht="37.5" customHeight="1" x14ac:dyDescent="0.3">
      <c r="B57" s="339" t="s">
        <v>175</v>
      </c>
      <c r="C57" s="339"/>
      <c r="D57" s="151">
        <v>18989300.5</v>
      </c>
      <c r="E57" s="151">
        <v>18334499.399999999</v>
      </c>
      <c r="F57" s="151">
        <v>19466423.459999997</v>
      </c>
      <c r="G57" s="151">
        <v>19466423.460000001</v>
      </c>
    </row>
    <row r="58" spans="2:10" ht="23.25" hidden="1" customHeight="1" x14ac:dyDescent="0.3">
      <c r="B58" s="68"/>
      <c r="C58" s="68"/>
      <c r="D58" s="68">
        <v>18989300.5</v>
      </c>
      <c r="E58" s="68">
        <v>18334499.399999995</v>
      </c>
      <c r="F58" s="68">
        <v>19466423.459999997</v>
      </c>
      <c r="G58" s="68">
        <v>19466423.459999997</v>
      </c>
    </row>
    <row r="59" spans="2:10" ht="23.25" customHeight="1" x14ac:dyDescent="0.3">
      <c r="D59" s="140">
        <v>0</v>
      </c>
      <c r="E59" s="140">
        <v>0</v>
      </c>
      <c r="F59" s="140">
        <v>0</v>
      </c>
      <c r="G59" s="140">
        <v>0</v>
      </c>
    </row>
    <row r="60" spans="2:10" ht="23.25" customHeight="1" x14ac:dyDescent="0.35">
      <c r="B60" s="218" t="s">
        <v>323</v>
      </c>
      <c r="C60" s="218"/>
      <c r="D60" s="218"/>
      <c r="E60" s="219"/>
      <c r="F60" s="218" t="s">
        <v>324</v>
      </c>
      <c r="G60" s="216"/>
      <c r="H60" s="216"/>
      <c r="I60" s="217">
        <v>0</v>
      </c>
      <c r="J60" s="216"/>
    </row>
    <row r="61" spans="2:10" ht="23.25" customHeight="1" x14ac:dyDescent="0.35">
      <c r="B61" s="218"/>
      <c r="C61" s="218"/>
      <c r="D61" s="218"/>
      <c r="E61" s="219"/>
      <c r="F61" s="218"/>
      <c r="G61" s="216"/>
      <c r="H61" s="216"/>
      <c r="I61" s="216"/>
      <c r="J61" s="216"/>
    </row>
    <row r="62" spans="2:10" ht="23.25" customHeight="1" x14ac:dyDescent="0.35">
      <c r="B62" s="218" t="s">
        <v>322</v>
      </c>
      <c r="C62" s="218"/>
      <c r="D62" s="218"/>
      <c r="E62" s="219"/>
      <c r="F62" s="218" t="s">
        <v>325</v>
      </c>
      <c r="G62" s="216"/>
      <c r="H62" s="216"/>
      <c r="I62" s="216"/>
      <c r="J62" s="216"/>
    </row>
  </sheetData>
  <mergeCells count="57">
    <mergeCell ref="B54:C54"/>
    <mergeCell ref="B55:C55"/>
    <mergeCell ref="B56:C56"/>
    <mergeCell ref="B37:C37"/>
    <mergeCell ref="B38:G38"/>
    <mergeCell ref="B39:C39"/>
    <mergeCell ref="B40:C40"/>
    <mergeCell ref="B53:G53"/>
    <mergeCell ref="B49:C49"/>
    <mergeCell ref="B50:C50"/>
    <mergeCell ref="B51:C51"/>
    <mergeCell ref="B42:C42"/>
    <mergeCell ref="B43:G43"/>
    <mergeCell ref="B44:C44"/>
    <mergeCell ref="B45:C45"/>
    <mergeCell ref="B46:C46"/>
    <mergeCell ref="B26:C26"/>
    <mergeCell ref="B27:C27"/>
    <mergeCell ref="B57:C57"/>
    <mergeCell ref="B28:G28"/>
    <mergeCell ref="B29:C29"/>
    <mergeCell ref="B30:C30"/>
    <mergeCell ref="B31:C31"/>
    <mergeCell ref="B41:C41"/>
    <mergeCell ref="B32:C32"/>
    <mergeCell ref="B33:G33"/>
    <mergeCell ref="B34:C34"/>
    <mergeCell ref="B35:C35"/>
    <mergeCell ref="B36:C36"/>
    <mergeCell ref="B52:C52"/>
    <mergeCell ref="B47:C47"/>
    <mergeCell ref="B48:G48"/>
    <mergeCell ref="B25:C25"/>
    <mergeCell ref="B14:C14"/>
    <mergeCell ref="B15:C15"/>
    <mergeCell ref="B16:C16"/>
    <mergeCell ref="B17:C17"/>
    <mergeCell ref="B18:G18"/>
    <mergeCell ref="B19:C19"/>
    <mergeCell ref="B20:C20"/>
    <mergeCell ref="B21:C21"/>
    <mergeCell ref="B22:C22"/>
    <mergeCell ref="B23:G23"/>
    <mergeCell ref="B24:C24"/>
    <mergeCell ref="B13:G13"/>
    <mergeCell ref="B1:B2"/>
    <mergeCell ref="C1:C2"/>
    <mergeCell ref="D1:G1"/>
    <mergeCell ref="D2:G2"/>
    <mergeCell ref="B5:G5"/>
    <mergeCell ref="B6:C7"/>
    <mergeCell ref="B8:G8"/>
    <mergeCell ref="B9:C9"/>
    <mergeCell ref="B10:C10"/>
    <mergeCell ref="B11:C11"/>
    <mergeCell ref="B12:C12"/>
    <mergeCell ref="B3:G3"/>
  </mergeCells>
  <pageMargins left="0.70866141732283472" right="0" top="0.74803149606299213" bottom="0" header="0.31496062992125984" footer="0.31496062992125984"/>
  <pageSetup paperSize="9" scale="85" fitToHeight="2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01"/>
  <sheetViews>
    <sheetView topLeftCell="A4" zoomScale="74" zoomScaleNormal="74" workbookViewId="0">
      <selection activeCell="A28" sqref="A28:XFD45"/>
    </sheetView>
  </sheetViews>
  <sheetFormatPr defaultColWidth="9.109375" defaultRowHeight="15.6" x14ac:dyDescent="0.3"/>
  <cols>
    <col min="1" max="1" width="9.88671875" style="126" customWidth="1"/>
    <col min="2" max="2" width="38.6640625" style="126" customWidth="1"/>
    <col min="3" max="3" width="19.6640625" style="126" customWidth="1"/>
    <col min="4" max="4" width="14.109375" style="126" customWidth="1"/>
    <col min="5" max="5" width="15.6640625" style="126" customWidth="1"/>
    <col min="6" max="6" width="16.109375" style="126" customWidth="1"/>
    <col min="7" max="7" width="14.44140625" style="126" customWidth="1"/>
    <col min="8" max="8" width="14.5546875" style="126" customWidth="1"/>
    <col min="9" max="9" width="18.88671875" style="126" customWidth="1"/>
    <col min="10" max="10" width="16" style="126" bestFit="1" customWidth="1"/>
    <col min="11" max="11" width="12.44140625" style="126" customWidth="1"/>
    <col min="12" max="12" width="16.5546875" style="126" customWidth="1"/>
    <col min="13" max="13" width="12.33203125" style="126" customWidth="1"/>
    <col min="14" max="14" width="16.33203125" style="126" customWidth="1"/>
    <col min="15" max="15" width="10.6640625" style="126" bestFit="1" customWidth="1"/>
    <col min="16" max="16" width="29.44140625" style="126" customWidth="1"/>
    <col min="17" max="17" width="13.5546875" style="126" customWidth="1"/>
    <col min="18" max="18" width="15.33203125" style="126" customWidth="1"/>
    <col min="19" max="16384" width="9.109375" style="126"/>
  </cols>
  <sheetData>
    <row r="1" spans="1:14" ht="38.25" hidden="1" customHeight="1" x14ac:dyDescent="0.3">
      <c r="A1" s="125" t="s">
        <v>146</v>
      </c>
      <c r="J1" s="375" t="s">
        <v>147</v>
      </c>
      <c r="K1" s="375"/>
      <c r="L1" s="375"/>
      <c r="M1" s="375"/>
      <c r="N1" s="375"/>
    </row>
    <row r="2" spans="1:14" ht="16.5" hidden="1" customHeight="1" x14ac:dyDescent="0.3">
      <c r="A2" s="125"/>
      <c r="J2" s="375" t="s">
        <v>148</v>
      </c>
      <c r="K2" s="375"/>
      <c r="L2" s="375"/>
      <c r="M2" s="375"/>
      <c r="N2" s="375"/>
    </row>
    <row r="3" spans="1:14" ht="18" hidden="1" customHeight="1" x14ac:dyDescent="0.3">
      <c r="A3" s="125"/>
      <c r="J3" s="375" t="s">
        <v>149</v>
      </c>
      <c r="K3" s="375"/>
      <c r="L3" s="375"/>
      <c r="M3" s="375"/>
      <c r="N3" s="375"/>
    </row>
    <row r="4" spans="1:14" ht="38.4" customHeight="1" x14ac:dyDescent="0.3">
      <c r="A4" s="376" t="s">
        <v>150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4" ht="22.95" customHeight="1" x14ac:dyDescent="0.3">
      <c r="A5" s="378" t="s">
        <v>285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</row>
    <row r="6" spans="1:14" ht="19.5" hidden="1" customHeight="1" x14ac:dyDescent="0.3">
      <c r="A6" s="47" t="s">
        <v>12</v>
      </c>
      <c r="B6" s="48"/>
      <c r="C6" s="106"/>
      <c r="D6" s="106"/>
      <c r="E6" s="106"/>
      <c r="F6" s="106"/>
      <c r="G6" s="106"/>
      <c r="H6" s="106"/>
      <c r="N6" s="127" t="s">
        <v>151</v>
      </c>
    </row>
    <row r="7" spans="1:14" ht="30" hidden="1" customHeight="1" x14ac:dyDescent="0.3">
      <c r="A7" s="379" t="s">
        <v>6</v>
      </c>
      <c r="B7" s="379" t="s">
        <v>152</v>
      </c>
      <c r="C7" s="380" t="s">
        <v>4</v>
      </c>
      <c r="D7" s="381"/>
      <c r="E7" s="381"/>
      <c r="F7" s="105"/>
      <c r="G7" s="379" t="s">
        <v>153</v>
      </c>
      <c r="H7" s="379"/>
      <c r="I7" s="379"/>
      <c r="J7" s="380" t="s">
        <v>5</v>
      </c>
      <c r="K7" s="381"/>
      <c r="L7" s="381"/>
      <c r="M7" s="382"/>
      <c r="N7" s="49" t="s">
        <v>3</v>
      </c>
    </row>
    <row r="8" spans="1:14" ht="18.75" hidden="1" customHeight="1" x14ac:dyDescent="0.3">
      <c r="A8" s="379"/>
      <c r="B8" s="379"/>
      <c r="C8" s="383" t="s">
        <v>154</v>
      </c>
      <c r="D8" s="380" t="s">
        <v>155</v>
      </c>
      <c r="E8" s="381"/>
      <c r="F8" s="382"/>
      <c r="G8" s="383" t="s">
        <v>156</v>
      </c>
      <c r="H8" s="380" t="s">
        <v>155</v>
      </c>
      <c r="I8" s="386"/>
      <c r="J8" s="383" t="s">
        <v>156</v>
      </c>
      <c r="K8" s="372" t="s">
        <v>155</v>
      </c>
      <c r="L8" s="373"/>
      <c r="M8" s="374"/>
      <c r="N8" s="50"/>
    </row>
    <row r="9" spans="1:14" ht="78.599999999999994" hidden="1" customHeight="1" x14ac:dyDescent="0.3">
      <c r="A9" s="379"/>
      <c r="B9" s="379"/>
      <c r="C9" s="384"/>
      <c r="D9" s="104" t="s">
        <v>157</v>
      </c>
      <c r="E9" s="104" t="s">
        <v>158</v>
      </c>
      <c r="F9" s="104" t="s">
        <v>159</v>
      </c>
      <c r="G9" s="385"/>
      <c r="H9" s="104" t="s">
        <v>160</v>
      </c>
      <c r="I9" s="104" t="s">
        <v>161</v>
      </c>
      <c r="J9" s="385"/>
      <c r="K9" s="104" t="s">
        <v>157</v>
      </c>
      <c r="L9" s="104" t="s">
        <v>158</v>
      </c>
      <c r="M9" s="104" t="s">
        <v>162</v>
      </c>
      <c r="N9" s="128"/>
    </row>
    <row r="10" spans="1:14" ht="30" hidden="1" customHeight="1" x14ac:dyDescent="0.3">
      <c r="A10" s="129">
        <v>1</v>
      </c>
      <c r="B10" s="51" t="s">
        <v>163</v>
      </c>
      <c r="C10" s="52">
        <v>72225.899999999994</v>
      </c>
      <c r="D10" s="53">
        <f>19386.3+20362+6376.3+3887.4+6376.3</f>
        <v>56388.30000000001</v>
      </c>
      <c r="E10" s="53">
        <v>31313.8</v>
      </c>
      <c r="F10" s="53"/>
      <c r="G10" s="53">
        <f>I10+H10</f>
        <v>962451.5</v>
      </c>
      <c r="H10" s="53">
        <v>941776.5</v>
      </c>
      <c r="I10" s="53">
        <v>20675</v>
      </c>
      <c r="J10" s="52">
        <v>9100</v>
      </c>
      <c r="K10" s="53">
        <v>2180.9</v>
      </c>
      <c r="L10" s="53">
        <v>6300</v>
      </c>
      <c r="M10" s="53"/>
      <c r="N10" s="52">
        <f>C10+J10</f>
        <v>81325.899999999994</v>
      </c>
    </row>
    <row r="11" spans="1:14" hidden="1" x14ac:dyDescent="0.3">
      <c r="A11" s="129">
        <v>2</v>
      </c>
      <c r="B11" s="51" t="s">
        <v>164</v>
      </c>
      <c r="C11" s="52">
        <f>624232.8+2294.1</f>
        <v>626526.9</v>
      </c>
      <c r="D11" s="53">
        <f>98354.7+284179.5</f>
        <v>382534.2</v>
      </c>
      <c r="E11" s="53">
        <f>C11-D11-F11</f>
        <v>239764.40000000002</v>
      </c>
      <c r="F11" s="53">
        <v>4228.3</v>
      </c>
      <c r="G11" s="53"/>
      <c r="H11" s="53"/>
      <c r="I11" s="53"/>
      <c r="J11" s="52">
        <f>189429.3+3953</f>
        <v>193382.3</v>
      </c>
      <c r="K11" s="53">
        <v>74387.3</v>
      </c>
      <c r="L11" s="53">
        <f>J11-K11-M11</f>
        <v>114776.99999999999</v>
      </c>
      <c r="M11" s="53">
        <v>4218</v>
      </c>
      <c r="N11" s="52">
        <f>C11+G11+J11</f>
        <v>819909.2</v>
      </c>
    </row>
    <row r="12" spans="1:14" ht="31.2" hidden="1" x14ac:dyDescent="0.3">
      <c r="A12" s="129">
        <v>3</v>
      </c>
      <c r="B12" s="51" t="s">
        <v>165</v>
      </c>
      <c r="C12" s="52">
        <f>1403677.4-4124.5</f>
        <v>1399552.9</v>
      </c>
      <c r="D12" s="53">
        <v>345882.1</v>
      </c>
      <c r="E12" s="53">
        <f>C12-D12</f>
        <v>1053670.7999999998</v>
      </c>
      <c r="F12" s="53"/>
      <c r="G12" s="53"/>
      <c r="H12" s="53"/>
      <c r="I12" s="53"/>
      <c r="J12" s="52">
        <f>322893.3+4124.4</f>
        <v>327017.7</v>
      </c>
      <c r="K12" s="53">
        <v>119833.1</v>
      </c>
      <c r="L12" s="53">
        <f>J12-K12-M12</f>
        <v>183554.6</v>
      </c>
      <c r="M12" s="53">
        <v>23630</v>
      </c>
      <c r="N12" s="52">
        <f>C12+G12+J12</f>
        <v>1726570.5999999999</v>
      </c>
    </row>
    <row r="13" spans="1:14" ht="46.8" hidden="1" x14ac:dyDescent="0.3">
      <c r="A13" s="129">
        <v>4</v>
      </c>
      <c r="B13" s="51" t="s">
        <v>166</v>
      </c>
      <c r="C13" s="52">
        <f>332037+2324.5</f>
        <v>334361.5</v>
      </c>
      <c r="D13" s="53">
        <v>228252</v>
      </c>
      <c r="E13" s="53">
        <f>C13-D13</f>
        <v>106109.5</v>
      </c>
      <c r="F13" s="53"/>
      <c r="G13" s="53"/>
      <c r="H13" s="53"/>
      <c r="I13" s="53"/>
      <c r="J13" s="52">
        <v>678300</v>
      </c>
      <c r="K13" s="53">
        <v>397420.5</v>
      </c>
      <c r="L13" s="53">
        <f>J13-K13-M13</f>
        <v>272089.5</v>
      </c>
      <c r="M13" s="53">
        <v>8790</v>
      </c>
      <c r="N13" s="52">
        <f>C13+G13+J13</f>
        <v>1012661.5</v>
      </c>
    </row>
    <row r="14" spans="1:14" s="54" customFormat="1" hidden="1" x14ac:dyDescent="0.3">
      <c r="A14" s="359" t="s">
        <v>167</v>
      </c>
      <c r="B14" s="359"/>
      <c r="C14" s="52">
        <f t="shared" ref="C14:N14" si="0">SUM(C10:C13)</f>
        <v>2432667.2000000002</v>
      </c>
      <c r="D14" s="52">
        <f t="shared" si="0"/>
        <v>1013056.6</v>
      </c>
      <c r="E14" s="52">
        <f t="shared" si="0"/>
        <v>1430858.4999999998</v>
      </c>
      <c r="F14" s="52">
        <f t="shared" si="0"/>
        <v>4228.3</v>
      </c>
      <c r="G14" s="52">
        <f t="shared" si="0"/>
        <v>962451.5</v>
      </c>
      <c r="H14" s="52">
        <f t="shared" si="0"/>
        <v>941776.5</v>
      </c>
      <c r="I14" s="52">
        <f t="shared" si="0"/>
        <v>20675</v>
      </c>
      <c r="J14" s="52">
        <f t="shared" si="0"/>
        <v>1207800</v>
      </c>
      <c r="K14" s="52">
        <f t="shared" si="0"/>
        <v>593821.80000000005</v>
      </c>
      <c r="L14" s="52">
        <f t="shared" si="0"/>
        <v>576721.1</v>
      </c>
      <c r="M14" s="52">
        <f t="shared" si="0"/>
        <v>36638</v>
      </c>
      <c r="N14" s="52">
        <f t="shared" si="0"/>
        <v>3640467.1999999997</v>
      </c>
    </row>
    <row r="15" spans="1:14" ht="0.75" hidden="1" customHeight="1" x14ac:dyDescent="0.3"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55"/>
    </row>
    <row r="16" spans="1:14" hidden="1" x14ac:dyDescent="0.3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55"/>
    </row>
    <row r="17" spans="1:15" s="56" customFormat="1" ht="9.6" hidden="1" customHeight="1" x14ac:dyDescent="0.25">
      <c r="B17" s="57"/>
      <c r="C17" s="58"/>
      <c r="D17" s="59">
        <f>C26/C14</f>
        <v>1.1549104620640256</v>
      </c>
      <c r="E17" s="58">
        <f>E14-E10</f>
        <v>1399544.6999999997</v>
      </c>
      <c r="F17" s="59">
        <v>5772.4257760001346</v>
      </c>
      <c r="G17" s="59"/>
      <c r="H17" s="59">
        <v>2432667.2000000002</v>
      </c>
      <c r="I17" s="58"/>
      <c r="J17" s="58"/>
      <c r="K17" s="59"/>
      <c r="L17" s="59"/>
      <c r="M17" s="60"/>
    </row>
    <row r="18" spans="1:15" ht="15" hidden="1" customHeight="1" x14ac:dyDescent="0.3">
      <c r="A18" s="61" t="s">
        <v>13</v>
      </c>
      <c r="B18" s="356"/>
      <c r="C18" s="356"/>
      <c r="D18" s="356"/>
      <c r="E18" s="356"/>
      <c r="F18" s="356"/>
      <c r="G18" s="356"/>
      <c r="H18" s="356"/>
      <c r="N18" s="127" t="s">
        <v>274</v>
      </c>
    </row>
    <row r="19" spans="1:15" ht="31.5" hidden="1" customHeight="1" x14ac:dyDescent="0.3">
      <c r="A19" s="361" t="s">
        <v>6</v>
      </c>
      <c r="B19" s="361" t="s">
        <v>152</v>
      </c>
      <c r="C19" s="362" t="s">
        <v>4</v>
      </c>
      <c r="D19" s="363"/>
      <c r="E19" s="363"/>
      <c r="F19" s="103"/>
      <c r="G19" s="361" t="s">
        <v>153</v>
      </c>
      <c r="H19" s="361"/>
      <c r="I19" s="361"/>
      <c r="J19" s="362" t="s">
        <v>5</v>
      </c>
      <c r="K19" s="363"/>
      <c r="L19" s="363"/>
      <c r="M19" s="364"/>
      <c r="N19" s="84" t="s">
        <v>3</v>
      </c>
    </row>
    <row r="20" spans="1:15" ht="15" hidden="1" customHeight="1" x14ac:dyDescent="0.3">
      <c r="A20" s="361"/>
      <c r="B20" s="361"/>
      <c r="C20" s="365" t="s">
        <v>154</v>
      </c>
      <c r="D20" s="362" t="s">
        <v>155</v>
      </c>
      <c r="E20" s="363"/>
      <c r="F20" s="364"/>
      <c r="G20" s="365" t="s">
        <v>156</v>
      </c>
      <c r="H20" s="362" t="s">
        <v>155</v>
      </c>
      <c r="I20" s="368"/>
      <c r="J20" s="365" t="s">
        <v>156</v>
      </c>
      <c r="K20" s="369" t="s">
        <v>155</v>
      </c>
      <c r="L20" s="370"/>
      <c r="M20" s="371"/>
      <c r="N20" s="85"/>
    </row>
    <row r="21" spans="1:15" ht="78" hidden="1" x14ac:dyDescent="0.3">
      <c r="A21" s="361"/>
      <c r="B21" s="361"/>
      <c r="C21" s="366"/>
      <c r="D21" s="132" t="s">
        <v>157</v>
      </c>
      <c r="E21" s="132" t="s">
        <v>158</v>
      </c>
      <c r="F21" s="132" t="s">
        <v>159</v>
      </c>
      <c r="G21" s="367"/>
      <c r="H21" s="132" t="s">
        <v>160</v>
      </c>
      <c r="I21" s="132" t="s">
        <v>161</v>
      </c>
      <c r="J21" s="367"/>
      <c r="K21" s="132" t="s">
        <v>157</v>
      </c>
      <c r="L21" s="132" t="s">
        <v>158</v>
      </c>
      <c r="M21" s="132" t="s">
        <v>162</v>
      </c>
      <c r="N21" s="130"/>
    </row>
    <row r="22" spans="1:15" ht="31.2" hidden="1" x14ac:dyDescent="0.3">
      <c r="A22" s="129">
        <v>1</v>
      </c>
      <c r="B22" s="51" t="s">
        <v>163</v>
      </c>
      <c r="C22" s="52">
        <f>D22+E22+F22</f>
        <v>81460.2</v>
      </c>
      <c r="D22" s="53">
        <f>'[1]прил 4-1'!G12</f>
        <v>58863.7</v>
      </c>
      <c r="E22" s="53">
        <f>'[1]прил 4-1'!H12</f>
        <v>22596.5</v>
      </c>
      <c r="F22" s="53"/>
      <c r="G22" s="52">
        <f>I22+H22</f>
        <v>0</v>
      </c>
      <c r="H22" s="53"/>
      <c r="I22" s="53"/>
      <c r="J22" s="52">
        <f>K22+L22+M22</f>
        <v>6181.4</v>
      </c>
      <c r="K22" s="53">
        <f>'[1]прил 4-2'!G21</f>
        <v>1525.1</v>
      </c>
      <c r="L22" s="53">
        <f>'[1]прил 4-2'!H21</f>
        <v>4656.3</v>
      </c>
      <c r="M22" s="53">
        <f>'[1]прил 4-2'!N21</f>
        <v>0</v>
      </c>
      <c r="N22" s="52">
        <f>C22+J22+G22</f>
        <v>87641.599999999991</v>
      </c>
      <c r="O22" s="131"/>
    </row>
    <row r="23" spans="1:15" hidden="1" x14ac:dyDescent="0.3">
      <c r="A23" s="129">
        <v>2</v>
      </c>
      <c r="B23" s="51" t="s">
        <v>164</v>
      </c>
      <c r="C23" s="52">
        <f>D23+E23+F23</f>
        <v>1267950.2</v>
      </c>
      <c r="D23" s="53">
        <f>'[1]прил 4-1'!G23</f>
        <v>499850</v>
      </c>
      <c r="E23" s="53">
        <f>'[1]прил 4-1'!H23</f>
        <v>757077.2</v>
      </c>
      <c r="F23" s="53">
        <f>'[1]прил 4-1'!N23</f>
        <v>11023</v>
      </c>
      <c r="G23" s="52">
        <f>H23+I23</f>
        <v>1047310</v>
      </c>
      <c r="H23" s="53">
        <v>624950.5</v>
      </c>
      <c r="I23" s="53">
        <v>422359.5</v>
      </c>
      <c r="J23" s="52">
        <f t="shared" ref="J23:J25" si="1">K23+L23+M23</f>
        <v>235654.69999999998</v>
      </c>
      <c r="K23" s="53">
        <f>'[1]прил 4-2'!G30</f>
        <v>112552.7</v>
      </c>
      <c r="L23" s="53">
        <f>'[1]прил 4-2'!H30</f>
        <v>120068.4</v>
      </c>
      <c r="M23" s="53">
        <f>'[1]прил 4-2'!N30</f>
        <v>3033.6000000000004</v>
      </c>
      <c r="N23" s="52">
        <f t="shared" ref="N23:N25" si="2">C23+J23+G23</f>
        <v>2550914.9</v>
      </c>
    </row>
    <row r="24" spans="1:15" ht="46.95" hidden="1" customHeight="1" x14ac:dyDescent="0.3">
      <c r="A24" s="129">
        <v>3</v>
      </c>
      <c r="B24" s="51" t="s">
        <v>165</v>
      </c>
      <c r="C24" s="52">
        <f t="shared" ref="C24:C25" si="3">D24+E24+F24</f>
        <v>1127973.8999999999</v>
      </c>
      <c r="D24" s="53">
        <f>'[1]прил 4-1'!G33</f>
        <v>345721.5</v>
      </c>
      <c r="E24" s="53">
        <f>'[1]прил 4-1'!H33</f>
        <v>782252.4</v>
      </c>
      <c r="F24" s="53"/>
      <c r="G24" s="52">
        <f>H24+I24</f>
        <v>140687.5</v>
      </c>
      <c r="H24" s="53">
        <v>126539.6</v>
      </c>
      <c r="I24" s="53">
        <v>14147.9</v>
      </c>
      <c r="J24" s="52">
        <f t="shared" si="1"/>
        <v>274121.40000000002</v>
      </c>
      <c r="K24" s="53">
        <f>'[1]прил 4-2'!G45</f>
        <v>123938.5</v>
      </c>
      <c r="L24" s="53">
        <f>'[1]прил 4-2'!H45</f>
        <v>127445.40000000001</v>
      </c>
      <c r="M24" s="53">
        <f>'[1]прил 4-2'!N45</f>
        <v>22737.5</v>
      </c>
      <c r="N24" s="52">
        <f t="shared" si="2"/>
        <v>1542782.7999999998</v>
      </c>
    </row>
    <row r="25" spans="1:15" ht="46.8" hidden="1" x14ac:dyDescent="0.3">
      <c r="A25" s="129">
        <v>4</v>
      </c>
      <c r="B25" s="51" t="s">
        <v>166</v>
      </c>
      <c r="C25" s="52">
        <f t="shared" si="3"/>
        <v>332128.49999999994</v>
      </c>
      <c r="D25" s="53">
        <f>'[1]прил 4-1'!G48</f>
        <v>283626.69999999995</v>
      </c>
      <c r="E25" s="53">
        <f>'[1]прил 4-1'!H48</f>
        <v>48501.8</v>
      </c>
      <c r="F25" s="53"/>
      <c r="G25" s="53"/>
      <c r="H25" s="53"/>
      <c r="I25" s="53"/>
      <c r="J25" s="52">
        <f t="shared" si="1"/>
        <v>712172.6</v>
      </c>
      <c r="K25" s="53">
        <f>'[1]прил 4-2'!G51</f>
        <v>506365.70000000007</v>
      </c>
      <c r="L25" s="53">
        <f>'[1]прил 4-2'!H51</f>
        <v>203496.8</v>
      </c>
      <c r="M25" s="53">
        <f>'[1]прил 4-2'!N51</f>
        <v>2310.1</v>
      </c>
      <c r="N25" s="52">
        <f t="shared" si="2"/>
        <v>1044301.0999999999</v>
      </c>
    </row>
    <row r="26" spans="1:15" hidden="1" x14ac:dyDescent="0.3">
      <c r="A26" s="359" t="s">
        <v>167</v>
      </c>
      <c r="B26" s="359"/>
      <c r="C26" s="52">
        <f>C22+C23+C24+C25</f>
        <v>2809512.8</v>
      </c>
      <c r="D26" s="52">
        <f t="shared" ref="D26:M26" si="4">SUM(D22:D25)</f>
        <v>1188061.8999999999</v>
      </c>
      <c r="E26" s="52">
        <f t="shared" si="4"/>
        <v>1610427.9000000001</v>
      </c>
      <c r="F26" s="52">
        <f t="shared" si="4"/>
        <v>11023</v>
      </c>
      <c r="G26" s="52">
        <f>H26+I26</f>
        <v>1187997.5</v>
      </c>
      <c r="H26" s="52">
        <f t="shared" si="4"/>
        <v>751490.1</v>
      </c>
      <c r="I26" s="52">
        <f t="shared" si="4"/>
        <v>436507.4</v>
      </c>
      <c r="J26" s="52">
        <f t="shared" si="4"/>
        <v>1228130.1000000001</v>
      </c>
      <c r="K26" s="52">
        <f t="shared" si="4"/>
        <v>744382</v>
      </c>
      <c r="L26" s="52">
        <f t="shared" si="4"/>
        <v>455666.9</v>
      </c>
      <c r="M26" s="52">
        <f t="shared" si="4"/>
        <v>28081.199999999997</v>
      </c>
      <c r="N26" s="52">
        <f>SUM(N22:N25)</f>
        <v>5225640.3999999994</v>
      </c>
    </row>
    <row r="27" spans="1:15" ht="9" customHeight="1" x14ac:dyDescent="0.3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55"/>
    </row>
    <row r="28" spans="1:15" hidden="1" x14ac:dyDescent="0.3">
      <c r="B28" s="106"/>
      <c r="C28" s="62"/>
      <c r="D28" s="62"/>
      <c r="E28" s="106"/>
      <c r="F28" s="106"/>
      <c r="G28" s="106"/>
      <c r="H28" s="106"/>
      <c r="I28" s="106"/>
      <c r="J28" s="62"/>
      <c r="K28" s="62"/>
      <c r="L28" s="106"/>
      <c r="M28" s="55"/>
    </row>
    <row r="29" spans="1:15" ht="0.6" hidden="1" customHeight="1" x14ac:dyDescent="0.3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55"/>
    </row>
    <row r="30" spans="1:15" hidden="1" x14ac:dyDescent="0.3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55"/>
    </row>
    <row r="31" spans="1:15" hidden="1" x14ac:dyDescent="0.3">
      <c r="A31" s="61" t="s">
        <v>14</v>
      </c>
      <c r="B31" s="356"/>
      <c r="C31" s="356"/>
      <c r="D31" s="356"/>
      <c r="E31" s="356"/>
      <c r="F31" s="356"/>
      <c r="G31" s="356"/>
      <c r="H31" s="356"/>
      <c r="N31" s="127" t="s">
        <v>274</v>
      </c>
    </row>
    <row r="32" spans="1:15" ht="29.25" hidden="1" customHeight="1" x14ac:dyDescent="0.3">
      <c r="A32" s="357" t="s">
        <v>6</v>
      </c>
      <c r="B32" s="357" t="s">
        <v>152</v>
      </c>
      <c r="C32" s="346" t="s">
        <v>4</v>
      </c>
      <c r="D32" s="347"/>
      <c r="E32" s="347"/>
      <c r="F32" s="153"/>
      <c r="G32" s="346" t="s">
        <v>153</v>
      </c>
      <c r="H32" s="347"/>
      <c r="I32" s="348"/>
      <c r="J32" s="346" t="s">
        <v>5</v>
      </c>
      <c r="K32" s="347"/>
      <c r="L32" s="347"/>
      <c r="M32" s="348"/>
      <c r="N32" s="154" t="s">
        <v>3</v>
      </c>
    </row>
    <row r="33" spans="1:18" ht="13.5" hidden="1" customHeight="1" x14ac:dyDescent="0.3">
      <c r="A33" s="357"/>
      <c r="B33" s="357"/>
      <c r="C33" s="349" t="s">
        <v>154</v>
      </c>
      <c r="D33" s="346" t="s">
        <v>155</v>
      </c>
      <c r="E33" s="347"/>
      <c r="F33" s="348"/>
      <c r="G33" s="349" t="s">
        <v>156</v>
      </c>
      <c r="H33" s="346" t="s">
        <v>155</v>
      </c>
      <c r="I33" s="351"/>
      <c r="J33" s="349" t="s">
        <v>156</v>
      </c>
      <c r="K33" s="346" t="s">
        <v>155</v>
      </c>
      <c r="L33" s="347"/>
      <c r="M33" s="348"/>
      <c r="N33" s="155"/>
    </row>
    <row r="34" spans="1:18" ht="78" hidden="1" x14ac:dyDescent="0.3">
      <c r="A34" s="357"/>
      <c r="B34" s="357"/>
      <c r="C34" s="358"/>
      <c r="D34" s="156" t="s">
        <v>157</v>
      </c>
      <c r="E34" s="156" t="s">
        <v>158</v>
      </c>
      <c r="F34" s="156" t="s">
        <v>159</v>
      </c>
      <c r="G34" s="350"/>
      <c r="H34" s="156" t="s">
        <v>160</v>
      </c>
      <c r="I34" s="156" t="s">
        <v>161</v>
      </c>
      <c r="J34" s="350"/>
      <c r="K34" s="156" t="s">
        <v>157</v>
      </c>
      <c r="L34" s="156" t="s">
        <v>158</v>
      </c>
      <c r="M34" s="156" t="s">
        <v>162</v>
      </c>
      <c r="N34" s="157"/>
    </row>
    <row r="35" spans="1:18" ht="31.2" hidden="1" x14ac:dyDescent="0.3">
      <c r="A35" s="129">
        <v>1</v>
      </c>
      <c r="B35" s="51" t="s">
        <v>163</v>
      </c>
      <c r="C35" s="52">
        <v>771152.2</v>
      </c>
      <c r="D35" s="53">
        <v>633710.69999999995</v>
      </c>
      <c r="E35" s="53">
        <v>137441.49999999994</v>
      </c>
      <c r="F35" s="53">
        <v>0</v>
      </c>
      <c r="G35" s="52">
        <v>0</v>
      </c>
      <c r="H35" s="53">
        <v>0</v>
      </c>
      <c r="I35" s="53">
        <v>0</v>
      </c>
      <c r="J35" s="52">
        <v>4440</v>
      </c>
      <c r="K35" s="53">
        <v>3623</v>
      </c>
      <c r="L35" s="53">
        <v>817</v>
      </c>
      <c r="M35" s="53">
        <v>0</v>
      </c>
      <c r="N35" s="52">
        <v>775592.2</v>
      </c>
      <c r="R35" s="131"/>
    </row>
    <row r="36" spans="1:18" hidden="1" x14ac:dyDescent="0.3">
      <c r="A36" s="129">
        <v>2</v>
      </c>
      <c r="B36" s="51" t="s">
        <v>164</v>
      </c>
      <c r="C36" s="52">
        <v>734206.2</v>
      </c>
      <c r="D36" s="144">
        <v>440696.5</v>
      </c>
      <c r="E36" s="144">
        <v>282486.7</v>
      </c>
      <c r="F36" s="144">
        <v>11023</v>
      </c>
      <c r="G36" s="52">
        <v>3596624.2</v>
      </c>
      <c r="H36" s="144">
        <v>3596624.2</v>
      </c>
      <c r="I36" s="144">
        <v>0</v>
      </c>
      <c r="J36" s="52">
        <v>270388.5</v>
      </c>
      <c r="K36" s="144">
        <v>112552.7</v>
      </c>
      <c r="L36" s="144">
        <v>154802.20000000001</v>
      </c>
      <c r="M36" s="144">
        <v>3033.6000000000004</v>
      </c>
      <c r="N36" s="52">
        <v>4601218.9000000004</v>
      </c>
      <c r="R36" s="137"/>
    </row>
    <row r="37" spans="1:18" ht="46.95" hidden="1" customHeight="1" x14ac:dyDescent="0.3">
      <c r="A37" s="129">
        <v>3</v>
      </c>
      <c r="B37" s="51" t="s">
        <v>165</v>
      </c>
      <c r="C37" s="52">
        <v>1306657.6000000001</v>
      </c>
      <c r="D37" s="144">
        <v>345721.5</v>
      </c>
      <c r="E37" s="144">
        <v>960936.1</v>
      </c>
      <c r="F37" s="144">
        <v>0</v>
      </c>
      <c r="G37" s="52">
        <v>503218.1</v>
      </c>
      <c r="H37" s="144">
        <v>75658.100000000006</v>
      </c>
      <c r="I37" s="144">
        <v>427560</v>
      </c>
      <c r="J37" s="52">
        <v>376361.8</v>
      </c>
      <c r="K37" s="144">
        <v>123938.5</v>
      </c>
      <c r="L37" s="144">
        <v>228551.2</v>
      </c>
      <c r="M37" s="144">
        <v>23872.1</v>
      </c>
      <c r="N37" s="52">
        <v>2186237.5</v>
      </c>
      <c r="R37" s="137"/>
    </row>
    <row r="38" spans="1:18" ht="46.8" hidden="1" x14ac:dyDescent="0.3">
      <c r="A38" s="129">
        <v>4</v>
      </c>
      <c r="B38" s="51" t="s">
        <v>166</v>
      </c>
      <c r="C38" s="52">
        <v>336737.7</v>
      </c>
      <c r="D38" s="144">
        <v>288145.90000000002</v>
      </c>
      <c r="E38" s="144">
        <v>48591.8</v>
      </c>
      <c r="F38" s="144">
        <v>0</v>
      </c>
      <c r="G38" s="52">
        <v>0</v>
      </c>
      <c r="H38" s="144">
        <v>0</v>
      </c>
      <c r="I38" s="144">
        <v>0</v>
      </c>
      <c r="J38" s="52">
        <v>916297.00000000012</v>
      </c>
      <c r="K38" s="144">
        <v>506365.70000000007</v>
      </c>
      <c r="L38" s="144">
        <v>407621.2</v>
      </c>
      <c r="M38" s="144">
        <v>2310.1</v>
      </c>
      <c r="N38" s="52">
        <v>1253034.7000000002</v>
      </c>
      <c r="R38" s="137"/>
    </row>
    <row r="39" spans="1:18" ht="44.25" hidden="1" customHeight="1" x14ac:dyDescent="0.3">
      <c r="A39" s="129">
        <v>5</v>
      </c>
      <c r="B39" s="51" t="s">
        <v>282</v>
      </c>
      <c r="C39" s="52">
        <v>7484062.2999999998</v>
      </c>
      <c r="D39" s="53">
        <v>2262.3000000000002</v>
      </c>
      <c r="E39" s="53">
        <v>7481800</v>
      </c>
      <c r="F39" s="53">
        <v>0</v>
      </c>
      <c r="G39" s="52">
        <v>0</v>
      </c>
      <c r="H39" s="53">
        <v>0</v>
      </c>
      <c r="I39" s="53">
        <v>0</v>
      </c>
      <c r="J39" s="52">
        <v>0</v>
      </c>
      <c r="K39" s="53">
        <v>0</v>
      </c>
      <c r="L39" s="53">
        <v>0</v>
      </c>
      <c r="M39" s="53">
        <v>0</v>
      </c>
      <c r="N39" s="52">
        <v>7484062.2999999998</v>
      </c>
      <c r="R39" s="137"/>
    </row>
    <row r="40" spans="1:18" ht="49.5" hidden="1" customHeight="1" x14ac:dyDescent="0.3">
      <c r="A40" s="129">
        <v>6</v>
      </c>
      <c r="B40" s="51" t="s">
        <v>283</v>
      </c>
      <c r="C40" s="52">
        <v>1116577.5</v>
      </c>
      <c r="D40" s="53">
        <v>298454.2</v>
      </c>
      <c r="E40" s="53">
        <v>818123.3</v>
      </c>
      <c r="F40" s="53">
        <v>0</v>
      </c>
      <c r="G40" s="52">
        <v>0</v>
      </c>
      <c r="H40" s="53">
        <v>0</v>
      </c>
      <c r="I40" s="53">
        <v>0</v>
      </c>
      <c r="J40" s="52">
        <v>9625.2000000000007</v>
      </c>
      <c r="K40" s="53">
        <v>1875.1</v>
      </c>
      <c r="L40" s="53">
        <v>6474.5</v>
      </c>
      <c r="M40" s="53">
        <v>1275.5999999999999</v>
      </c>
      <c r="N40" s="52">
        <v>1126202.7</v>
      </c>
      <c r="R40" s="137"/>
    </row>
    <row r="41" spans="1:18" ht="63.75" hidden="1" customHeight="1" x14ac:dyDescent="0.3">
      <c r="A41" s="129">
        <v>7</v>
      </c>
      <c r="B41" s="51" t="s">
        <v>284</v>
      </c>
      <c r="C41" s="52">
        <v>1077692.2</v>
      </c>
      <c r="D41" s="53">
        <v>0</v>
      </c>
      <c r="E41" s="53">
        <v>1077692.2</v>
      </c>
      <c r="F41" s="53">
        <v>0</v>
      </c>
      <c r="G41" s="52">
        <v>0</v>
      </c>
      <c r="H41" s="53">
        <v>0</v>
      </c>
      <c r="I41" s="53">
        <v>0</v>
      </c>
      <c r="J41" s="52">
        <v>0</v>
      </c>
      <c r="K41" s="53">
        <v>0</v>
      </c>
      <c r="L41" s="53">
        <v>0</v>
      </c>
      <c r="M41" s="53">
        <v>0</v>
      </c>
      <c r="N41" s="52">
        <v>1077692.2</v>
      </c>
      <c r="R41" s="137"/>
    </row>
    <row r="42" spans="1:18" ht="30" hidden="1" customHeight="1" x14ac:dyDescent="0.3">
      <c r="A42" s="129">
        <v>8</v>
      </c>
      <c r="B42" s="51" t="s">
        <v>272</v>
      </c>
      <c r="C42" s="52">
        <v>473974.2</v>
      </c>
      <c r="D42" s="53">
        <v>18162.599999999999</v>
      </c>
      <c r="E42" s="53">
        <v>455811.60000000003</v>
      </c>
      <c r="F42" s="53">
        <v>0</v>
      </c>
      <c r="G42" s="52">
        <v>0</v>
      </c>
      <c r="H42" s="53">
        <v>0</v>
      </c>
      <c r="I42" s="53">
        <v>0</v>
      </c>
      <c r="J42" s="52">
        <v>0</v>
      </c>
      <c r="K42" s="53">
        <v>0</v>
      </c>
      <c r="L42" s="53">
        <v>0</v>
      </c>
      <c r="M42" s="53">
        <v>0</v>
      </c>
      <c r="N42" s="52">
        <v>473974.2</v>
      </c>
      <c r="R42" s="137"/>
    </row>
    <row r="43" spans="1:18" ht="39" hidden="1" customHeight="1" x14ac:dyDescent="0.3">
      <c r="A43" s="129">
        <v>9</v>
      </c>
      <c r="B43" s="51" t="s">
        <v>273</v>
      </c>
      <c r="C43" s="52">
        <v>11285.800000000001</v>
      </c>
      <c r="D43" s="53">
        <v>1912.1</v>
      </c>
      <c r="E43" s="53">
        <v>9373.7000000000007</v>
      </c>
      <c r="F43" s="53">
        <v>0</v>
      </c>
      <c r="G43" s="52">
        <v>0</v>
      </c>
      <c r="H43" s="53">
        <v>0</v>
      </c>
      <c r="I43" s="53">
        <v>0</v>
      </c>
      <c r="J43" s="52">
        <v>0</v>
      </c>
      <c r="K43" s="53">
        <v>0</v>
      </c>
      <c r="L43" s="53">
        <v>0</v>
      </c>
      <c r="M43" s="53">
        <v>0</v>
      </c>
      <c r="N43" s="52">
        <v>11285.800000000001</v>
      </c>
      <c r="R43" s="137"/>
    </row>
    <row r="44" spans="1:18" ht="24.75" hidden="1" customHeight="1" x14ac:dyDescent="0.3">
      <c r="A44" s="355" t="s">
        <v>167</v>
      </c>
      <c r="B44" s="355"/>
      <c r="C44" s="152">
        <v>13312345.699999999</v>
      </c>
      <c r="D44" s="152">
        <v>2029065.8000000003</v>
      </c>
      <c r="E44" s="152">
        <v>11272256.899999999</v>
      </c>
      <c r="F44" s="152">
        <v>11023</v>
      </c>
      <c r="G44" s="152">
        <v>4099842.3000000003</v>
      </c>
      <c r="H44" s="152">
        <v>3672282.3000000003</v>
      </c>
      <c r="I44" s="152">
        <v>427560</v>
      </c>
      <c r="J44" s="152">
        <v>1577112.5000000002</v>
      </c>
      <c r="K44" s="152">
        <v>748355.00000000012</v>
      </c>
      <c r="L44" s="152">
        <v>798266.10000000009</v>
      </c>
      <c r="M44" s="152">
        <v>30491.399999999994</v>
      </c>
      <c r="N44" s="152">
        <v>18989300.5</v>
      </c>
      <c r="Q44" s="131"/>
    </row>
    <row r="45" spans="1:18" ht="26.25" hidden="1" customHeight="1" x14ac:dyDescent="0.3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</row>
    <row r="46" spans="1:18" ht="24" customHeight="1" x14ac:dyDescent="0.3">
      <c r="B46" s="106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P46" s="139"/>
    </row>
    <row r="47" spans="1:18" x14ac:dyDescent="0.3">
      <c r="B47" s="106"/>
      <c r="C47" s="64"/>
      <c r="D47" s="62"/>
      <c r="E47" s="62"/>
      <c r="F47" s="63"/>
      <c r="G47" s="62"/>
      <c r="H47" s="62"/>
      <c r="I47" s="62"/>
      <c r="J47" s="62"/>
      <c r="K47" s="62"/>
      <c r="L47" s="62"/>
      <c r="M47" s="62"/>
      <c r="N47" s="62"/>
    </row>
    <row r="48" spans="1:18" x14ac:dyDescent="0.3">
      <c r="A48" s="61" t="s">
        <v>15</v>
      </c>
      <c r="B48" s="356"/>
      <c r="C48" s="356"/>
      <c r="D48" s="356"/>
      <c r="E48" s="356"/>
      <c r="F48" s="356"/>
      <c r="G48" s="356"/>
      <c r="H48" s="356"/>
      <c r="N48" s="127" t="s">
        <v>274</v>
      </c>
    </row>
    <row r="49" spans="1:18" ht="15.6" customHeight="1" x14ac:dyDescent="0.3">
      <c r="A49" s="357" t="s">
        <v>6</v>
      </c>
      <c r="B49" s="357" t="s">
        <v>152</v>
      </c>
      <c r="C49" s="346" t="s">
        <v>4</v>
      </c>
      <c r="D49" s="347"/>
      <c r="E49" s="347"/>
      <c r="F49" s="153"/>
      <c r="G49" s="357" t="s">
        <v>153</v>
      </c>
      <c r="H49" s="357"/>
      <c r="I49" s="357"/>
      <c r="J49" s="346" t="s">
        <v>5</v>
      </c>
      <c r="K49" s="347"/>
      <c r="L49" s="347"/>
      <c r="M49" s="348"/>
      <c r="N49" s="154" t="s">
        <v>3</v>
      </c>
    </row>
    <row r="50" spans="1:18" ht="15.6" customHeight="1" x14ac:dyDescent="0.3">
      <c r="A50" s="357"/>
      <c r="B50" s="357"/>
      <c r="C50" s="349" t="s">
        <v>154</v>
      </c>
      <c r="D50" s="346" t="s">
        <v>155</v>
      </c>
      <c r="E50" s="347"/>
      <c r="F50" s="348"/>
      <c r="G50" s="349" t="s">
        <v>156</v>
      </c>
      <c r="H50" s="346" t="s">
        <v>155</v>
      </c>
      <c r="I50" s="351"/>
      <c r="J50" s="349" t="s">
        <v>156</v>
      </c>
      <c r="K50" s="352" t="s">
        <v>155</v>
      </c>
      <c r="L50" s="353"/>
      <c r="M50" s="354"/>
      <c r="N50" s="155"/>
    </row>
    <row r="51" spans="1:18" ht="78" x14ac:dyDescent="0.3">
      <c r="A51" s="357"/>
      <c r="B51" s="357"/>
      <c r="C51" s="358"/>
      <c r="D51" s="156" t="s">
        <v>157</v>
      </c>
      <c r="E51" s="156" t="s">
        <v>158</v>
      </c>
      <c r="F51" s="156" t="s">
        <v>159</v>
      </c>
      <c r="G51" s="350"/>
      <c r="H51" s="156" t="s">
        <v>160</v>
      </c>
      <c r="I51" s="156" t="s">
        <v>161</v>
      </c>
      <c r="J51" s="350"/>
      <c r="K51" s="156" t="s">
        <v>157</v>
      </c>
      <c r="L51" s="156" t="s">
        <v>158</v>
      </c>
      <c r="M51" s="156" t="s">
        <v>162</v>
      </c>
      <c r="N51" s="157"/>
    </row>
    <row r="52" spans="1:18" ht="31.2" x14ac:dyDescent="0.3">
      <c r="A52" s="129">
        <v>1</v>
      </c>
      <c r="B52" s="51" t="s">
        <v>163</v>
      </c>
      <c r="C52" s="52">
        <v>839297.1</v>
      </c>
      <c r="D52" s="53">
        <v>665809.69999999995</v>
      </c>
      <c r="E52" s="53">
        <v>142036.6</v>
      </c>
      <c r="F52" s="53">
        <v>31450.800000000003</v>
      </c>
      <c r="G52" s="52">
        <v>0</v>
      </c>
      <c r="H52" s="53">
        <v>0</v>
      </c>
      <c r="I52" s="53">
        <v>0</v>
      </c>
      <c r="J52" s="52">
        <v>10358.5</v>
      </c>
      <c r="K52" s="53">
        <v>3673.5</v>
      </c>
      <c r="L52" s="53">
        <v>6685</v>
      </c>
      <c r="M52" s="53">
        <v>0</v>
      </c>
      <c r="N52" s="52">
        <v>849655.6</v>
      </c>
      <c r="R52" s="137"/>
    </row>
    <row r="53" spans="1:18" x14ac:dyDescent="0.3">
      <c r="A53" s="129">
        <v>2</v>
      </c>
      <c r="B53" s="51" t="s">
        <v>164</v>
      </c>
      <c r="C53" s="52">
        <v>754714.5</v>
      </c>
      <c r="D53" s="53">
        <v>440696.5</v>
      </c>
      <c r="E53" s="53">
        <v>302995</v>
      </c>
      <c r="F53" s="53">
        <v>11023</v>
      </c>
      <c r="G53" s="52">
        <v>0</v>
      </c>
      <c r="H53" s="53">
        <v>0</v>
      </c>
      <c r="I53" s="53">
        <v>0</v>
      </c>
      <c r="J53" s="52">
        <v>405381.8</v>
      </c>
      <c r="K53" s="53">
        <v>112552.7</v>
      </c>
      <c r="L53" s="53">
        <v>289795.5</v>
      </c>
      <c r="M53" s="53">
        <v>3033.6000000000004</v>
      </c>
      <c r="N53" s="52">
        <v>1160096.3</v>
      </c>
      <c r="R53" s="137"/>
    </row>
    <row r="54" spans="1:18" ht="31.2" x14ac:dyDescent="0.3">
      <c r="A54" s="129">
        <v>3</v>
      </c>
      <c r="B54" s="51" t="s">
        <v>165</v>
      </c>
      <c r="C54" s="52">
        <v>1331282.8</v>
      </c>
      <c r="D54" s="53">
        <v>345721.5</v>
      </c>
      <c r="E54" s="53">
        <v>985561.3</v>
      </c>
      <c r="F54" s="53">
        <v>0</v>
      </c>
      <c r="G54" s="52">
        <v>838539.10000000009</v>
      </c>
      <c r="H54" s="53">
        <v>410979.10000000009</v>
      </c>
      <c r="I54" s="53">
        <v>427560</v>
      </c>
      <c r="J54" s="52">
        <v>374241.69999999995</v>
      </c>
      <c r="K54" s="53">
        <v>123938.5</v>
      </c>
      <c r="L54" s="53">
        <v>226431.1</v>
      </c>
      <c r="M54" s="53">
        <v>23872.1</v>
      </c>
      <c r="N54" s="52">
        <v>2544063.6000000006</v>
      </c>
      <c r="P54" s="135"/>
      <c r="R54" s="137"/>
    </row>
    <row r="55" spans="1:18" ht="46.8" x14ac:dyDescent="0.3">
      <c r="A55" s="129">
        <v>4</v>
      </c>
      <c r="B55" s="51" t="s">
        <v>166</v>
      </c>
      <c r="C55" s="52">
        <v>336936</v>
      </c>
      <c r="D55" s="53">
        <v>288145.90000000002</v>
      </c>
      <c r="E55" s="53">
        <v>48790.1</v>
      </c>
      <c r="F55" s="53">
        <v>0</v>
      </c>
      <c r="G55" s="52">
        <v>0</v>
      </c>
      <c r="H55" s="53">
        <v>0</v>
      </c>
      <c r="I55" s="53">
        <v>0</v>
      </c>
      <c r="J55" s="52">
        <v>916100.60000000009</v>
      </c>
      <c r="K55" s="53">
        <v>506365.70000000007</v>
      </c>
      <c r="L55" s="53">
        <v>407424.80000000005</v>
      </c>
      <c r="M55" s="53">
        <v>2310.1</v>
      </c>
      <c r="N55" s="52">
        <v>1253036.6000000001</v>
      </c>
      <c r="P55" s="135"/>
      <c r="R55" s="137"/>
    </row>
    <row r="56" spans="1:18" s="135" customFormat="1" ht="31.2" x14ac:dyDescent="0.3">
      <c r="A56" s="136">
        <v>5</v>
      </c>
      <c r="B56" s="51" t="s">
        <v>282</v>
      </c>
      <c r="C56" s="52">
        <v>9391462.8999999985</v>
      </c>
      <c r="D56" s="53">
        <v>2258.6999999999998</v>
      </c>
      <c r="E56" s="53">
        <v>9389204.1999999993</v>
      </c>
      <c r="F56" s="53">
        <v>0</v>
      </c>
      <c r="G56" s="52">
        <v>0</v>
      </c>
      <c r="H56" s="53">
        <v>0</v>
      </c>
      <c r="I56" s="53">
        <v>0</v>
      </c>
      <c r="J56" s="52">
        <v>0</v>
      </c>
      <c r="K56" s="53">
        <v>0</v>
      </c>
      <c r="L56" s="53">
        <v>0</v>
      </c>
      <c r="M56" s="53">
        <v>0</v>
      </c>
      <c r="N56" s="52">
        <v>9391462.8999999985</v>
      </c>
      <c r="R56" s="137"/>
    </row>
    <row r="57" spans="1:18" s="135" customFormat="1" ht="46.8" x14ac:dyDescent="0.3">
      <c r="A57" s="136">
        <v>6</v>
      </c>
      <c r="B57" s="51" t="s">
        <v>283</v>
      </c>
      <c r="C57" s="52">
        <v>1430789.4</v>
      </c>
      <c r="D57" s="53">
        <v>303086.60000000003</v>
      </c>
      <c r="E57" s="53">
        <v>1060491.8999999999</v>
      </c>
      <c r="F57" s="53">
        <v>67210.899999999994</v>
      </c>
      <c r="G57" s="52">
        <v>0</v>
      </c>
      <c r="H57" s="53">
        <v>0</v>
      </c>
      <c r="I57" s="53">
        <v>0</v>
      </c>
      <c r="J57" s="52">
        <v>9537.9</v>
      </c>
      <c r="K57" s="53">
        <v>1642.3999999999999</v>
      </c>
      <c r="L57" s="53">
        <v>6352.1</v>
      </c>
      <c r="M57" s="53">
        <v>1543.4</v>
      </c>
      <c r="N57" s="52">
        <v>1440327.2999999998</v>
      </c>
      <c r="R57" s="137"/>
    </row>
    <row r="58" spans="1:18" s="135" customFormat="1" ht="46.8" x14ac:dyDescent="0.3">
      <c r="A58" s="136">
        <v>7</v>
      </c>
      <c r="B58" s="51" t="s">
        <v>284</v>
      </c>
      <c r="C58" s="52">
        <v>990641.9</v>
      </c>
      <c r="D58" s="53">
        <v>0</v>
      </c>
      <c r="E58" s="53">
        <v>990641.9</v>
      </c>
      <c r="F58" s="53">
        <v>0</v>
      </c>
      <c r="G58" s="52">
        <v>0</v>
      </c>
      <c r="H58" s="53">
        <v>0</v>
      </c>
      <c r="I58" s="53">
        <v>0</v>
      </c>
      <c r="J58" s="52">
        <v>0</v>
      </c>
      <c r="K58" s="53">
        <v>0</v>
      </c>
      <c r="L58" s="53">
        <v>0</v>
      </c>
      <c r="M58" s="53">
        <v>0</v>
      </c>
      <c r="N58" s="52">
        <v>990641.9</v>
      </c>
      <c r="R58" s="137"/>
    </row>
    <row r="59" spans="1:18" s="135" customFormat="1" x14ac:dyDescent="0.3">
      <c r="A59" s="136">
        <v>8</v>
      </c>
      <c r="B59" s="51" t="s">
        <v>272</v>
      </c>
      <c r="C59" s="52">
        <v>675515.20000000007</v>
      </c>
      <c r="D59" s="53">
        <v>18617.8</v>
      </c>
      <c r="E59" s="53">
        <v>656207.4</v>
      </c>
      <c r="F59" s="53">
        <v>690</v>
      </c>
      <c r="G59" s="52">
        <v>0</v>
      </c>
      <c r="H59" s="53">
        <v>0</v>
      </c>
      <c r="I59" s="53">
        <v>0</v>
      </c>
      <c r="J59" s="52">
        <v>0</v>
      </c>
      <c r="K59" s="53">
        <v>0</v>
      </c>
      <c r="L59" s="53">
        <v>0</v>
      </c>
      <c r="M59" s="53">
        <v>0</v>
      </c>
      <c r="N59" s="52">
        <v>675515.20000000007</v>
      </c>
      <c r="R59" s="137"/>
    </row>
    <row r="60" spans="1:18" s="135" customFormat="1" ht="46.8" x14ac:dyDescent="0.3">
      <c r="A60" s="136">
        <v>9</v>
      </c>
      <c r="B60" s="51" t="s">
        <v>273</v>
      </c>
      <c r="C60" s="52">
        <v>29700</v>
      </c>
      <c r="D60" s="53">
        <v>3824.2</v>
      </c>
      <c r="E60" s="53">
        <v>25875.8</v>
      </c>
      <c r="F60" s="53">
        <v>0</v>
      </c>
      <c r="G60" s="52">
        <v>0</v>
      </c>
      <c r="H60" s="53">
        <v>0</v>
      </c>
      <c r="I60" s="53">
        <v>0</v>
      </c>
      <c r="J60" s="52">
        <v>0</v>
      </c>
      <c r="K60" s="53">
        <v>0</v>
      </c>
      <c r="L60" s="53">
        <v>0</v>
      </c>
      <c r="M60" s="53">
        <v>0</v>
      </c>
      <c r="N60" s="52">
        <v>29700</v>
      </c>
      <c r="R60" s="137"/>
    </row>
    <row r="61" spans="1:18" x14ac:dyDescent="0.3">
      <c r="A61" s="355" t="s">
        <v>167</v>
      </c>
      <c r="B61" s="355"/>
      <c r="C61" s="152">
        <v>15780339.799999999</v>
      </c>
      <c r="D61" s="152">
        <v>2068160.9000000001</v>
      </c>
      <c r="E61" s="152">
        <v>13601804.200000001</v>
      </c>
      <c r="F61" s="152">
        <v>110374.7</v>
      </c>
      <c r="G61" s="152">
        <v>838539.10000000009</v>
      </c>
      <c r="H61" s="152">
        <v>410979.10000000009</v>
      </c>
      <c r="I61" s="152">
        <v>427560</v>
      </c>
      <c r="J61" s="152">
        <v>1715620.5</v>
      </c>
      <c r="K61" s="152">
        <v>748172.80000000016</v>
      </c>
      <c r="L61" s="152">
        <v>936688.5</v>
      </c>
      <c r="M61" s="152">
        <v>30759.199999999997</v>
      </c>
      <c r="N61" s="152">
        <v>18334499.399999995</v>
      </c>
      <c r="R61" s="137"/>
    </row>
    <row r="62" spans="1:18" x14ac:dyDescent="0.3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</row>
    <row r="63" spans="1:18" x14ac:dyDescent="0.3"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1"/>
    </row>
    <row r="64" spans="1:18" x14ac:dyDescent="0.3">
      <c r="C64" s="65"/>
      <c r="E64" s="131"/>
      <c r="G64" s="65"/>
      <c r="J64" s="65"/>
      <c r="L64" s="131"/>
    </row>
    <row r="65" spans="1:17" x14ac:dyDescent="0.3">
      <c r="A65" s="61" t="s">
        <v>16</v>
      </c>
      <c r="B65" s="356"/>
      <c r="C65" s="356"/>
      <c r="D65" s="356"/>
      <c r="E65" s="356"/>
      <c r="F65" s="356"/>
      <c r="G65" s="356"/>
      <c r="H65" s="356"/>
      <c r="N65" s="127" t="s">
        <v>274</v>
      </c>
    </row>
    <row r="66" spans="1:17" x14ac:dyDescent="0.3">
      <c r="A66" s="357" t="s">
        <v>6</v>
      </c>
      <c r="B66" s="357" t="s">
        <v>152</v>
      </c>
      <c r="C66" s="346" t="s">
        <v>4</v>
      </c>
      <c r="D66" s="347"/>
      <c r="E66" s="347"/>
      <c r="F66" s="153"/>
      <c r="G66" s="357" t="s">
        <v>153</v>
      </c>
      <c r="H66" s="357"/>
      <c r="I66" s="357"/>
      <c r="J66" s="346" t="s">
        <v>5</v>
      </c>
      <c r="K66" s="347"/>
      <c r="L66" s="347"/>
      <c r="M66" s="348"/>
      <c r="N66" s="154" t="s">
        <v>3</v>
      </c>
    </row>
    <row r="67" spans="1:17" x14ac:dyDescent="0.3">
      <c r="A67" s="357"/>
      <c r="B67" s="357"/>
      <c r="C67" s="349" t="s">
        <v>154</v>
      </c>
      <c r="D67" s="346" t="s">
        <v>155</v>
      </c>
      <c r="E67" s="347"/>
      <c r="F67" s="348"/>
      <c r="G67" s="349" t="s">
        <v>156</v>
      </c>
      <c r="H67" s="346" t="s">
        <v>155</v>
      </c>
      <c r="I67" s="351"/>
      <c r="J67" s="349" t="s">
        <v>156</v>
      </c>
      <c r="K67" s="352" t="s">
        <v>155</v>
      </c>
      <c r="L67" s="353"/>
      <c r="M67" s="354"/>
      <c r="N67" s="155"/>
    </row>
    <row r="68" spans="1:17" ht="78" x14ac:dyDescent="0.3">
      <c r="A68" s="357"/>
      <c r="B68" s="357"/>
      <c r="C68" s="358"/>
      <c r="D68" s="156" t="s">
        <v>157</v>
      </c>
      <c r="E68" s="156" t="s">
        <v>158</v>
      </c>
      <c r="F68" s="156" t="s">
        <v>159</v>
      </c>
      <c r="G68" s="350"/>
      <c r="H68" s="156" t="s">
        <v>160</v>
      </c>
      <c r="I68" s="156" t="s">
        <v>161</v>
      </c>
      <c r="J68" s="350"/>
      <c r="K68" s="156" t="s">
        <v>157</v>
      </c>
      <c r="L68" s="156" t="s">
        <v>158</v>
      </c>
      <c r="M68" s="156" t="s">
        <v>162</v>
      </c>
      <c r="N68" s="157"/>
    </row>
    <row r="69" spans="1:17" ht="31.2" x14ac:dyDescent="0.3">
      <c r="A69" s="129">
        <v>1</v>
      </c>
      <c r="B69" s="51" t="s">
        <v>163</v>
      </c>
      <c r="C69" s="52">
        <v>854219.16500000015</v>
      </c>
      <c r="D69" s="53">
        <v>689075.51</v>
      </c>
      <c r="E69" s="53">
        <v>148100.85500000007</v>
      </c>
      <c r="F69" s="53">
        <v>17042.8</v>
      </c>
      <c r="G69" s="52">
        <v>0</v>
      </c>
      <c r="H69" s="53">
        <v>0</v>
      </c>
      <c r="I69" s="53">
        <v>0</v>
      </c>
      <c r="J69" s="52">
        <v>1558.5</v>
      </c>
      <c r="K69" s="53">
        <v>741.5</v>
      </c>
      <c r="L69" s="53">
        <v>817</v>
      </c>
      <c r="M69" s="53">
        <v>0</v>
      </c>
      <c r="N69" s="52">
        <v>855777.66500000015</v>
      </c>
      <c r="Q69" s="137"/>
    </row>
    <row r="70" spans="1:17" x14ac:dyDescent="0.3">
      <c r="A70" s="129">
        <v>2</v>
      </c>
      <c r="B70" s="51" t="s">
        <v>164</v>
      </c>
      <c r="C70" s="52">
        <v>792450.22499999998</v>
      </c>
      <c r="D70" s="53">
        <v>462731.32500000001</v>
      </c>
      <c r="E70" s="53">
        <v>318144.75</v>
      </c>
      <c r="F70" s="53">
        <v>11574.15</v>
      </c>
      <c r="G70" s="52">
        <v>0</v>
      </c>
      <c r="H70" s="53">
        <v>0</v>
      </c>
      <c r="I70" s="53">
        <v>0</v>
      </c>
      <c r="J70" s="52">
        <v>211107.25000000003</v>
      </c>
      <c r="K70" s="53">
        <v>118180.33500000001</v>
      </c>
      <c r="L70" s="53">
        <v>89741.635000000009</v>
      </c>
      <c r="M70" s="53">
        <v>3185.28</v>
      </c>
      <c r="N70" s="52">
        <v>1003557.475</v>
      </c>
      <c r="Q70" s="137"/>
    </row>
    <row r="71" spans="1:17" ht="31.2" x14ac:dyDescent="0.3">
      <c r="A71" s="129">
        <v>3</v>
      </c>
      <c r="B71" s="51" t="s">
        <v>165</v>
      </c>
      <c r="C71" s="52">
        <v>1292600.9400000002</v>
      </c>
      <c r="D71" s="53">
        <v>363007.57500000001</v>
      </c>
      <c r="E71" s="53">
        <v>929593.36500000011</v>
      </c>
      <c r="F71" s="53">
        <v>0</v>
      </c>
      <c r="G71" s="52">
        <v>1722520.9650000001</v>
      </c>
      <c r="H71" s="53">
        <v>1273582.9650000001</v>
      </c>
      <c r="I71" s="53">
        <v>448938.00000000006</v>
      </c>
      <c r="J71" s="52">
        <v>309809.88500000001</v>
      </c>
      <c r="K71" s="53">
        <v>130135.425</v>
      </c>
      <c r="L71" s="53">
        <v>154608.755</v>
      </c>
      <c r="M71" s="53">
        <v>25065.704999999998</v>
      </c>
      <c r="N71" s="52">
        <v>3324931.79</v>
      </c>
      <c r="P71" s="135"/>
      <c r="Q71" s="137"/>
    </row>
    <row r="72" spans="1:17" ht="46.8" x14ac:dyDescent="0.3">
      <c r="A72" s="129">
        <v>4</v>
      </c>
      <c r="B72" s="51" t="s">
        <v>166</v>
      </c>
      <c r="C72" s="52">
        <v>353782.8</v>
      </c>
      <c r="D72" s="53">
        <v>302553.19500000001</v>
      </c>
      <c r="E72" s="53">
        <v>51229.605000000003</v>
      </c>
      <c r="F72" s="53">
        <v>0</v>
      </c>
      <c r="G72" s="52">
        <v>0</v>
      </c>
      <c r="H72" s="53">
        <v>0</v>
      </c>
      <c r="I72" s="53">
        <v>0</v>
      </c>
      <c r="J72" s="52">
        <v>899255.83000000007</v>
      </c>
      <c r="K72" s="53">
        <v>531683.9850000001</v>
      </c>
      <c r="L72" s="53">
        <v>365146.24</v>
      </c>
      <c r="M72" s="53">
        <v>2425.605</v>
      </c>
      <c r="N72" s="52">
        <v>1253038.6300000001</v>
      </c>
      <c r="P72" s="135"/>
      <c r="Q72" s="137"/>
    </row>
    <row r="73" spans="1:17" s="135" customFormat="1" ht="31.2" x14ac:dyDescent="0.3">
      <c r="A73" s="136">
        <v>5</v>
      </c>
      <c r="B73" s="51" t="s">
        <v>282</v>
      </c>
      <c r="C73" s="52">
        <v>9847962.8999999985</v>
      </c>
      <c r="D73" s="53">
        <v>2258.6999999999998</v>
      </c>
      <c r="E73" s="53">
        <v>9845704.1999999993</v>
      </c>
      <c r="F73" s="53">
        <v>0</v>
      </c>
      <c r="G73" s="52">
        <v>0</v>
      </c>
      <c r="H73" s="53">
        <v>0</v>
      </c>
      <c r="I73" s="53">
        <v>0</v>
      </c>
      <c r="J73" s="52">
        <v>0</v>
      </c>
      <c r="K73" s="53">
        <v>0</v>
      </c>
      <c r="L73" s="53">
        <v>0</v>
      </c>
      <c r="M73" s="53">
        <v>0</v>
      </c>
      <c r="N73" s="52">
        <v>9847962.8999999985</v>
      </c>
      <c r="Q73" s="137"/>
    </row>
    <row r="74" spans="1:17" s="135" customFormat="1" ht="46.8" x14ac:dyDescent="0.3">
      <c r="A74" s="136">
        <v>6</v>
      </c>
      <c r="B74" s="51" t="s">
        <v>283</v>
      </c>
      <c r="C74" s="52">
        <v>1444728.1</v>
      </c>
      <c r="D74" s="53">
        <v>303997.2</v>
      </c>
      <c r="E74" s="53">
        <v>1082609.6000000001</v>
      </c>
      <c r="F74" s="53">
        <v>58121.3</v>
      </c>
      <c r="G74" s="52">
        <v>0</v>
      </c>
      <c r="H74" s="53">
        <v>0</v>
      </c>
      <c r="I74" s="53">
        <v>0</v>
      </c>
      <c r="J74" s="52">
        <v>9728.6999999999989</v>
      </c>
      <c r="K74" s="53">
        <v>1642.3999999999999</v>
      </c>
      <c r="L74" s="53">
        <v>6507.9</v>
      </c>
      <c r="M74" s="53">
        <v>1578.4</v>
      </c>
      <c r="N74" s="52">
        <v>1454456.8</v>
      </c>
      <c r="Q74" s="137"/>
    </row>
    <row r="75" spans="1:17" s="135" customFormat="1" ht="46.8" x14ac:dyDescent="0.3">
      <c r="A75" s="136">
        <v>7</v>
      </c>
      <c r="B75" s="51" t="s">
        <v>284</v>
      </c>
      <c r="C75" s="52">
        <v>982655.39999999991</v>
      </c>
      <c r="D75" s="53">
        <v>0</v>
      </c>
      <c r="E75" s="53">
        <v>982655.39999999991</v>
      </c>
      <c r="F75" s="53">
        <v>0</v>
      </c>
      <c r="G75" s="52">
        <v>0</v>
      </c>
      <c r="H75" s="53">
        <v>0</v>
      </c>
      <c r="I75" s="53">
        <v>0</v>
      </c>
      <c r="J75" s="52">
        <v>0</v>
      </c>
      <c r="K75" s="53">
        <v>0</v>
      </c>
      <c r="L75" s="53">
        <v>0</v>
      </c>
      <c r="M75" s="53">
        <v>0</v>
      </c>
      <c r="N75" s="52">
        <v>982655.39999999991</v>
      </c>
      <c r="Q75" s="137"/>
    </row>
    <row r="76" spans="1:17" s="135" customFormat="1" x14ac:dyDescent="0.3">
      <c r="A76" s="136">
        <v>8</v>
      </c>
      <c r="B76" s="51" t="s">
        <v>272</v>
      </c>
      <c r="C76" s="52">
        <v>710920.3</v>
      </c>
      <c r="D76" s="53">
        <v>19596.2</v>
      </c>
      <c r="E76" s="53">
        <v>690379.10000000009</v>
      </c>
      <c r="F76" s="53">
        <v>945</v>
      </c>
      <c r="G76" s="52">
        <v>0</v>
      </c>
      <c r="H76" s="53">
        <v>0</v>
      </c>
      <c r="I76" s="53">
        <v>0</v>
      </c>
      <c r="J76" s="52">
        <v>0</v>
      </c>
      <c r="K76" s="53">
        <v>0</v>
      </c>
      <c r="L76" s="53">
        <v>0</v>
      </c>
      <c r="M76" s="53">
        <v>0</v>
      </c>
      <c r="N76" s="52">
        <v>710920.3</v>
      </c>
      <c r="Q76" s="137"/>
    </row>
    <row r="77" spans="1:17" s="135" customFormat="1" ht="46.8" x14ac:dyDescent="0.3">
      <c r="A77" s="136">
        <v>9</v>
      </c>
      <c r="B77" s="51" t="s">
        <v>273</v>
      </c>
      <c r="C77" s="52">
        <v>33122.5</v>
      </c>
      <c r="D77" s="53">
        <v>5736.2999999999993</v>
      </c>
      <c r="E77" s="53">
        <v>27386.2</v>
      </c>
      <c r="F77" s="53">
        <v>0</v>
      </c>
      <c r="G77" s="52">
        <v>0</v>
      </c>
      <c r="H77" s="53">
        <v>0</v>
      </c>
      <c r="I77" s="53">
        <v>0</v>
      </c>
      <c r="J77" s="52">
        <v>0</v>
      </c>
      <c r="K77" s="53">
        <v>0</v>
      </c>
      <c r="L77" s="53">
        <v>0</v>
      </c>
      <c r="M77" s="53">
        <v>0</v>
      </c>
      <c r="N77" s="52">
        <v>33122.5</v>
      </c>
      <c r="Q77" s="137"/>
    </row>
    <row r="78" spans="1:17" ht="24" customHeight="1" x14ac:dyDescent="0.3">
      <c r="A78" s="355" t="s">
        <v>167</v>
      </c>
      <c r="B78" s="355"/>
      <c r="C78" s="152">
        <v>16312442.329999998</v>
      </c>
      <c r="D78" s="152">
        <v>2148956.0049999999</v>
      </c>
      <c r="E78" s="152">
        <v>14075803.074999997</v>
      </c>
      <c r="F78" s="152">
        <v>87683.25</v>
      </c>
      <c r="G78" s="152">
        <v>1722520.9650000001</v>
      </c>
      <c r="H78" s="152">
        <v>1273582.9650000001</v>
      </c>
      <c r="I78" s="152">
        <v>448938.00000000006</v>
      </c>
      <c r="J78" s="152">
        <v>1431460.165</v>
      </c>
      <c r="K78" s="152">
        <v>782383.64500000014</v>
      </c>
      <c r="L78" s="152">
        <v>616821.53</v>
      </c>
      <c r="M78" s="152">
        <v>32254.989999999998</v>
      </c>
      <c r="N78" s="152">
        <v>19466423.459999997</v>
      </c>
    </row>
    <row r="79" spans="1:17" x14ac:dyDescent="0.3"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</row>
    <row r="80" spans="1:17" x14ac:dyDescent="0.3"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</row>
    <row r="81" spans="1:17" x14ac:dyDescent="0.3">
      <c r="C81" s="131"/>
      <c r="G81" s="131"/>
      <c r="J81" s="131"/>
    </row>
    <row r="83" spans="1:17" x14ac:dyDescent="0.3">
      <c r="A83" s="61" t="s">
        <v>281</v>
      </c>
      <c r="B83" s="356"/>
      <c r="C83" s="356"/>
      <c r="D83" s="356"/>
      <c r="E83" s="356"/>
      <c r="F83" s="356"/>
      <c r="G83" s="356"/>
      <c r="H83" s="356"/>
      <c r="N83" s="127" t="s">
        <v>274</v>
      </c>
    </row>
    <row r="84" spans="1:17" x14ac:dyDescent="0.3">
      <c r="A84" s="357" t="s">
        <v>6</v>
      </c>
      <c r="B84" s="357" t="s">
        <v>152</v>
      </c>
      <c r="C84" s="346" t="s">
        <v>4</v>
      </c>
      <c r="D84" s="347"/>
      <c r="E84" s="347"/>
      <c r="F84" s="153"/>
      <c r="G84" s="357" t="s">
        <v>153</v>
      </c>
      <c r="H84" s="357"/>
      <c r="I84" s="357"/>
      <c r="J84" s="346" t="s">
        <v>5</v>
      </c>
      <c r="K84" s="347"/>
      <c r="L84" s="347"/>
      <c r="M84" s="348"/>
      <c r="N84" s="154" t="s">
        <v>3</v>
      </c>
    </row>
    <row r="85" spans="1:17" x14ac:dyDescent="0.3">
      <c r="A85" s="357"/>
      <c r="B85" s="357"/>
      <c r="C85" s="349" t="s">
        <v>154</v>
      </c>
      <c r="D85" s="346" t="s">
        <v>155</v>
      </c>
      <c r="E85" s="347"/>
      <c r="F85" s="348"/>
      <c r="G85" s="349" t="s">
        <v>156</v>
      </c>
      <c r="H85" s="346" t="s">
        <v>155</v>
      </c>
      <c r="I85" s="351"/>
      <c r="J85" s="349" t="s">
        <v>156</v>
      </c>
      <c r="K85" s="352" t="s">
        <v>155</v>
      </c>
      <c r="L85" s="353"/>
      <c r="M85" s="354"/>
      <c r="N85" s="155"/>
    </row>
    <row r="86" spans="1:17" ht="78" x14ac:dyDescent="0.3">
      <c r="A86" s="357"/>
      <c r="B86" s="357"/>
      <c r="C86" s="358"/>
      <c r="D86" s="156" t="s">
        <v>157</v>
      </c>
      <c r="E86" s="156" t="s">
        <v>158</v>
      </c>
      <c r="F86" s="156" t="s">
        <v>159</v>
      </c>
      <c r="G86" s="350"/>
      <c r="H86" s="156" t="s">
        <v>160</v>
      </c>
      <c r="I86" s="156" t="s">
        <v>161</v>
      </c>
      <c r="J86" s="350"/>
      <c r="K86" s="156" t="s">
        <v>157</v>
      </c>
      <c r="L86" s="156" t="s">
        <v>158</v>
      </c>
      <c r="M86" s="156" t="s">
        <v>162</v>
      </c>
      <c r="N86" s="157"/>
    </row>
    <row r="87" spans="1:17" ht="31.2" x14ac:dyDescent="0.3">
      <c r="A87" s="129">
        <v>1</v>
      </c>
      <c r="B87" s="51" t="s">
        <v>163</v>
      </c>
      <c r="C87" s="52">
        <v>853962.76500000001</v>
      </c>
      <c r="D87" s="53">
        <v>713070.01</v>
      </c>
      <c r="E87" s="53">
        <v>122101.755</v>
      </c>
      <c r="F87" s="53">
        <v>18791</v>
      </c>
      <c r="G87" s="52">
        <v>0</v>
      </c>
      <c r="H87" s="53">
        <v>0</v>
      </c>
      <c r="I87" s="53">
        <v>0</v>
      </c>
      <c r="J87" s="52">
        <v>1814.9</v>
      </c>
      <c r="K87" s="53">
        <v>741.5</v>
      </c>
      <c r="L87" s="53">
        <v>1073.4000000000001</v>
      </c>
      <c r="M87" s="53">
        <v>0</v>
      </c>
      <c r="N87" s="52">
        <v>855777.66500000004</v>
      </c>
      <c r="Q87" s="137"/>
    </row>
    <row r="88" spans="1:17" x14ac:dyDescent="0.3">
      <c r="A88" s="129">
        <v>2</v>
      </c>
      <c r="B88" s="51" t="s">
        <v>164</v>
      </c>
      <c r="C88" s="52">
        <v>792450.22499999998</v>
      </c>
      <c r="D88" s="53">
        <v>462731.32500000001</v>
      </c>
      <c r="E88" s="53">
        <v>318144.75</v>
      </c>
      <c r="F88" s="53">
        <v>11574.15</v>
      </c>
      <c r="G88" s="52">
        <v>0</v>
      </c>
      <c r="H88" s="53">
        <v>0</v>
      </c>
      <c r="I88" s="53">
        <v>0</v>
      </c>
      <c r="J88" s="52">
        <v>211107.25000000003</v>
      </c>
      <c r="K88" s="53">
        <v>118180.33500000001</v>
      </c>
      <c r="L88" s="53">
        <v>89741.635000000009</v>
      </c>
      <c r="M88" s="53">
        <v>3185.28</v>
      </c>
      <c r="N88" s="52">
        <v>1003557.475</v>
      </c>
      <c r="Q88" s="137"/>
    </row>
    <row r="89" spans="1:17" ht="31.2" x14ac:dyDescent="0.3">
      <c r="A89" s="129">
        <v>3</v>
      </c>
      <c r="B89" s="51" t="s">
        <v>165</v>
      </c>
      <c r="C89" s="52">
        <v>1292600.9400000002</v>
      </c>
      <c r="D89" s="53">
        <v>363007.57500000001</v>
      </c>
      <c r="E89" s="53">
        <v>929593.36500000011</v>
      </c>
      <c r="F89" s="53">
        <v>0</v>
      </c>
      <c r="G89" s="52">
        <v>1722520.9650000001</v>
      </c>
      <c r="H89" s="53">
        <v>1273582.9650000001</v>
      </c>
      <c r="I89" s="53">
        <v>448938.00000000006</v>
      </c>
      <c r="J89" s="52">
        <v>309809.88500000001</v>
      </c>
      <c r="K89" s="53">
        <v>130135.425</v>
      </c>
      <c r="L89" s="53">
        <v>154608.755</v>
      </c>
      <c r="M89" s="53">
        <v>25065.704999999998</v>
      </c>
      <c r="N89" s="52">
        <v>3324931.79</v>
      </c>
      <c r="P89" s="135"/>
      <c r="Q89" s="137"/>
    </row>
    <row r="90" spans="1:17" ht="46.8" x14ac:dyDescent="0.3">
      <c r="A90" s="129">
        <v>4</v>
      </c>
      <c r="B90" s="51" t="s">
        <v>166</v>
      </c>
      <c r="C90" s="52">
        <v>353782.8</v>
      </c>
      <c r="D90" s="53">
        <v>302553.19500000001</v>
      </c>
      <c r="E90" s="53">
        <v>51229.605000000003</v>
      </c>
      <c r="F90" s="53">
        <v>0</v>
      </c>
      <c r="G90" s="52">
        <v>0</v>
      </c>
      <c r="H90" s="53">
        <v>0</v>
      </c>
      <c r="I90" s="53">
        <v>0</v>
      </c>
      <c r="J90" s="52">
        <v>899255.83000000007</v>
      </c>
      <c r="K90" s="53">
        <v>531683.9850000001</v>
      </c>
      <c r="L90" s="53">
        <v>365146.24</v>
      </c>
      <c r="M90" s="53">
        <v>2425.605</v>
      </c>
      <c r="N90" s="52">
        <v>1253038.6300000001</v>
      </c>
      <c r="P90" s="135"/>
      <c r="Q90" s="137"/>
    </row>
    <row r="91" spans="1:17" s="135" customFormat="1" ht="31.2" x14ac:dyDescent="0.3">
      <c r="A91" s="136">
        <v>5</v>
      </c>
      <c r="B91" s="51" t="s">
        <v>282</v>
      </c>
      <c r="C91" s="52">
        <v>9847962.8999999985</v>
      </c>
      <c r="D91" s="53">
        <v>2258.6999999999998</v>
      </c>
      <c r="E91" s="53">
        <v>9845704.1999999993</v>
      </c>
      <c r="F91" s="53">
        <v>0</v>
      </c>
      <c r="G91" s="52">
        <v>0</v>
      </c>
      <c r="H91" s="53">
        <v>0</v>
      </c>
      <c r="I91" s="53">
        <v>0</v>
      </c>
      <c r="J91" s="52">
        <v>0</v>
      </c>
      <c r="K91" s="53">
        <v>0</v>
      </c>
      <c r="L91" s="53">
        <v>0</v>
      </c>
      <c r="M91" s="53">
        <v>0</v>
      </c>
      <c r="N91" s="52">
        <v>9847962.8999999985</v>
      </c>
      <c r="Q91" s="137"/>
    </row>
    <row r="92" spans="1:17" s="135" customFormat="1" ht="46.8" x14ac:dyDescent="0.3">
      <c r="A92" s="136">
        <v>6</v>
      </c>
      <c r="B92" s="51" t="s">
        <v>283</v>
      </c>
      <c r="C92" s="52">
        <v>1444628.5</v>
      </c>
      <c r="D92" s="53">
        <v>304804.59999999998</v>
      </c>
      <c r="E92" s="53">
        <v>1083888.8999999999</v>
      </c>
      <c r="F92" s="53">
        <v>55935</v>
      </c>
      <c r="G92" s="52">
        <v>0</v>
      </c>
      <c r="H92" s="53">
        <v>0</v>
      </c>
      <c r="I92" s="53">
        <v>0</v>
      </c>
      <c r="J92" s="52">
        <v>9828.2999999999993</v>
      </c>
      <c r="K92" s="53">
        <v>1642.3999999999999</v>
      </c>
      <c r="L92" s="53">
        <v>6677.5</v>
      </c>
      <c r="M92" s="53">
        <v>1508.4</v>
      </c>
      <c r="N92" s="52">
        <v>1454456.8</v>
      </c>
      <c r="Q92" s="137"/>
    </row>
    <row r="93" spans="1:17" s="135" customFormat="1" ht="46.8" x14ac:dyDescent="0.3">
      <c r="A93" s="136">
        <v>7</v>
      </c>
      <c r="B93" s="51" t="s">
        <v>284</v>
      </c>
      <c r="C93" s="52">
        <v>982655.4</v>
      </c>
      <c r="D93" s="53">
        <v>0</v>
      </c>
      <c r="E93" s="53">
        <v>982655.4</v>
      </c>
      <c r="F93" s="53">
        <v>0</v>
      </c>
      <c r="G93" s="52">
        <v>0</v>
      </c>
      <c r="H93" s="53">
        <v>0</v>
      </c>
      <c r="I93" s="53">
        <v>0</v>
      </c>
      <c r="J93" s="52">
        <v>0</v>
      </c>
      <c r="K93" s="53">
        <v>0</v>
      </c>
      <c r="L93" s="53">
        <v>0</v>
      </c>
      <c r="M93" s="53">
        <v>0</v>
      </c>
      <c r="N93" s="52">
        <v>982655.4</v>
      </c>
      <c r="Q93" s="137"/>
    </row>
    <row r="94" spans="1:17" s="135" customFormat="1" x14ac:dyDescent="0.3">
      <c r="A94" s="136">
        <v>8</v>
      </c>
      <c r="B94" s="51" t="s">
        <v>272</v>
      </c>
      <c r="C94" s="52">
        <v>710920.29999999993</v>
      </c>
      <c r="D94" s="53">
        <v>20356.7</v>
      </c>
      <c r="E94" s="53">
        <v>689618.6</v>
      </c>
      <c r="F94" s="53">
        <v>945</v>
      </c>
      <c r="G94" s="52">
        <v>0</v>
      </c>
      <c r="H94" s="53">
        <v>0</v>
      </c>
      <c r="I94" s="53">
        <v>0</v>
      </c>
      <c r="J94" s="52">
        <v>0</v>
      </c>
      <c r="K94" s="53">
        <v>0</v>
      </c>
      <c r="L94" s="53">
        <v>0</v>
      </c>
      <c r="M94" s="53">
        <v>0</v>
      </c>
      <c r="N94" s="52">
        <v>710920.29999999993</v>
      </c>
      <c r="Q94" s="137"/>
    </row>
    <row r="95" spans="1:17" s="135" customFormat="1" ht="46.8" x14ac:dyDescent="0.3">
      <c r="A95" s="136">
        <v>9</v>
      </c>
      <c r="B95" s="51" t="s">
        <v>273</v>
      </c>
      <c r="C95" s="52">
        <v>33122.5</v>
      </c>
      <c r="D95" s="53">
        <v>7648.4</v>
      </c>
      <c r="E95" s="53">
        <v>25474.1</v>
      </c>
      <c r="F95" s="53">
        <v>0</v>
      </c>
      <c r="G95" s="52">
        <v>0</v>
      </c>
      <c r="H95" s="53">
        <v>0</v>
      </c>
      <c r="I95" s="53">
        <v>0</v>
      </c>
      <c r="J95" s="52">
        <v>0</v>
      </c>
      <c r="K95" s="53">
        <v>0</v>
      </c>
      <c r="L95" s="53">
        <v>0</v>
      </c>
      <c r="M95" s="53">
        <v>0</v>
      </c>
      <c r="N95" s="52">
        <v>33122.5</v>
      </c>
      <c r="Q95" s="137"/>
    </row>
    <row r="96" spans="1:17" ht="19.5" customHeight="1" x14ac:dyDescent="0.3">
      <c r="A96" s="355" t="s">
        <v>167</v>
      </c>
      <c r="B96" s="355"/>
      <c r="C96" s="152">
        <v>16312086.33</v>
      </c>
      <c r="D96" s="152">
        <v>2176430.5049999999</v>
      </c>
      <c r="E96" s="152">
        <v>14048410.674999999</v>
      </c>
      <c r="F96" s="152">
        <v>87245.15</v>
      </c>
      <c r="G96" s="152">
        <v>1722520.9650000001</v>
      </c>
      <c r="H96" s="152">
        <v>1273582.9650000001</v>
      </c>
      <c r="I96" s="152">
        <v>448938.00000000006</v>
      </c>
      <c r="J96" s="152">
        <v>1431816.1650000003</v>
      </c>
      <c r="K96" s="152">
        <v>782383.64500000014</v>
      </c>
      <c r="L96" s="152">
        <v>617247.53</v>
      </c>
      <c r="M96" s="152">
        <v>32184.989999999998</v>
      </c>
      <c r="N96" s="152">
        <v>19466423.459999997</v>
      </c>
    </row>
    <row r="97" spans="2:14" x14ac:dyDescent="0.3"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</row>
    <row r="98" spans="2:14" x14ac:dyDescent="0.3"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</row>
    <row r="99" spans="2:14" ht="18" x14ac:dyDescent="0.35">
      <c r="B99" s="218" t="s">
        <v>323</v>
      </c>
      <c r="C99" s="218"/>
      <c r="D99" s="218"/>
      <c r="E99" s="218" t="s">
        <v>324</v>
      </c>
      <c r="F99" s="218"/>
      <c r="G99" s="216"/>
      <c r="H99" s="216"/>
      <c r="I99" s="217"/>
      <c r="J99" s="216"/>
    </row>
    <row r="100" spans="2:14" ht="18" x14ac:dyDescent="0.35">
      <c r="B100" s="218"/>
      <c r="C100" s="218"/>
      <c r="D100" s="218"/>
      <c r="E100" s="218"/>
      <c r="F100" s="218"/>
      <c r="G100" s="216"/>
      <c r="H100" s="216"/>
      <c r="I100" s="216"/>
      <c r="J100" s="216"/>
    </row>
    <row r="101" spans="2:14" ht="18" x14ac:dyDescent="0.35">
      <c r="B101" s="218" t="s">
        <v>326</v>
      </c>
      <c r="C101" s="218"/>
      <c r="D101" s="218"/>
      <c r="E101" s="218" t="s">
        <v>325</v>
      </c>
      <c r="F101" s="218"/>
      <c r="G101" s="216"/>
      <c r="H101" s="216"/>
      <c r="I101" s="216"/>
      <c r="J101" s="216"/>
    </row>
  </sheetData>
  <mergeCells count="83">
    <mergeCell ref="K8:M8"/>
    <mergeCell ref="J1:N1"/>
    <mergeCell ref="J2:N2"/>
    <mergeCell ref="J3:N3"/>
    <mergeCell ref="A4:N4"/>
    <mergeCell ref="A5:N5"/>
    <mergeCell ref="A7:A9"/>
    <mergeCell ref="B7:B9"/>
    <mergeCell ref="C7:E7"/>
    <mergeCell ref="G7:I7"/>
    <mergeCell ref="J7:M7"/>
    <mergeCell ref="C8:C9"/>
    <mergeCell ref="D8:F8"/>
    <mergeCell ref="G8:G9"/>
    <mergeCell ref="H8:I8"/>
    <mergeCell ref="J8:J9"/>
    <mergeCell ref="B31:H31"/>
    <mergeCell ref="A14:B14"/>
    <mergeCell ref="B15:L15"/>
    <mergeCell ref="B18:H18"/>
    <mergeCell ref="A19:A21"/>
    <mergeCell ref="B19:B21"/>
    <mergeCell ref="C19:E19"/>
    <mergeCell ref="G19:I19"/>
    <mergeCell ref="J19:M19"/>
    <mergeCell ref="C20:C21"/>
    <mergeCell ref="D20:F20"/>
    <mergeCell ref="G20:G21"/>
    <mergeCell ref="H20:I20"/>
    <mergeCell ref="J20:J21"/>
    <mergeCell ref="K20:M20"/>
    <mergeCell ref="A26:B26"/>
    <mergeCell ref="G32:I32"/>
    <mergeCell ref="J32:M32"/>
    <mergeCell ref="C33:C34"/>
    <mergeCell ref="D33:F33"/>
    <mergeCell ref="G33:G34"/>
    <mergeCell ref="H33:I33"/>
    <mergeCell ref="J33:J34"/>
    <mergeCell ref="K50:M50"/>
    <mergeCell ref="A61:B61"/>
    <mergeCell ref="B65:H65"/>
    <mergeCell ref="K33:M33"/>
    <mergeCell ref="A44:B44"/>
    <mergeCell ref="B48:H48"/>
    <mergeCell ref="A49:A51"/>
    <mergeCell ref="B49:B51"/>
    <mergeCell ref="C49:E49"/>
    <mergeCell ref="G49:I49"/>
    <mergeCell ref="J49:M49"/>
    <mergeCell ref="C50:C51"/>
    <mergeCell ref="D50:F50"/>
    <mergeCell ref="A32:A34"/>
    <mergeCell ref="B32:B34"/>
    <mergeCell ref="C32:E32"/>
    <mergeCell ref="D67:F67"/>
    <mergeCell ref="G67:G68"/>
    <mergeCell ref="H67:I67"/>
    <mergeCell ref="J67:J68"/>
    <mergeCell ref="G50:G51"/>
    <mergeCell ref="H50:I50"/>
    <mergeCell ref="J50:J51"/>
    <mergeCell ref="A96:B96"/>
    <mergeCell ref="K67:M67"/>
    <mergeCell ref="A78:B78"/>
    <mergeCell ref="B83:H83"/>
    <mergeCell ref="A84:A86"/>
    <mergeCell ref="B84:B86"/>
    <mergeCell ref="C84:E84"/>
    <mergeCell ref="G84:I84"/>
    <mergeCell ref="J84:M84"/>
    <mergeCell ref="C85:C86"/>
    <mergeCell ref="A66:A68"/>
    <mergeCell ref="B66:B68"/>
    <mergeCell ref="C66:E66"/>
    <mergeCell ref="G66:I66"/>
    <mergeCell ref="J66:M66"/>
    <mergeCell ref="C67:C68"/>
    <mergeCell ref="D85:F85"/>
    <mergeCell ref="G85:G86"/>
    <mergeCell ref="H85:I85"/>
    <mergeCell ref="J85:J86"/>
    <mergeCell ref="K85:M85"/>
  </mergeCells>
  <pageMargins left="0.19685039370078741" right="0" top="0.78740157480314965" bottom="0" header="0.31496062992125984" footer="0.11811023622047245"/>
  <pageSetup paperSize="9" scale="61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Приложения 1 по новому программ</vt:lpstr>
      <vt:lpstr>Приложения 2 по новому программ</vt:lpstr>
      <vt:lpstr>Приложения 3 по новому программ</vt:lpstr>
      <vt:lpstr>'Приложения 3 по новому программ'!_Toc292517054</vt:lpstr>
      <vt:lpstr>'Приложения 1 по новому программ'!Заголовки_для_печати</vt:lpstr>
      <vt:lpstr>'Приложения 2 по новому программ'!Заголовки_для_печати</vt:lpstr>
      <vt:lpstr>'Приложения 1 по новому программ'!Область_печати</vt:lpstr>
      <vt:lpstr>'Приложения 2 по новому программ'!Область_печати</vt:lpstr>
      <vt:lpstr>'Приложения 3 по новому программ'!Область_печати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2021-07-23T06:07:54Z</dcterms:modified>
</cp:coreProperties>
</file>